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-QA\Google Drive\1.งานสำนักประกันคุณภาพ\6.สกอ 60\Excel ตาราง IPO 59\"/>
    </mc:Choice>
  </mc:AlternateContent>
  <bookViews>
    <workbookView xWindow="0" yWindow="0" windowWidth="24000" windowHeight="9630"/>
  </bookViews>
  <sheets>
    <sheet name="ผลคะแนนระดับหลักสูตร(ผูกสูตร)" sheetId="1" r:id="rId1"/>
    <sheet name="ตาราง  IPO - หลักสูตร (ผูกสูตร)" sheetId="2" state="hidden" r:id="rId2"/>
    <sheet name="ผลคะแนนระดับหลักสูตร(ไม่ผูกสูตร" sheetId="3" r:id="rId3"/>
  </sheets>
  <definedNames>
    <definedName name="_xlnm.Print_Area" localSheetId="1">'ตาราง  IPO - หลักสูตร (ผูกสูตร)'!$A$1:$H$30</definedName>
    <definedName name="_xlnm.Print_Area" localSheetId="0">'ผลคะแนนระดับหลักสูตร(ผูกสูตร)'!$A$1:$J$55</definedName>
    <definedName name="_xlnm.Print_Area" localSheetId="2">'ผลคะแนนระดับหลักสูตร(ไม่ผูกสูตร'!$A$1:$D$35</definedName>
  </definedNames>
  <calcPr calcId="162913"/>
  <fileRecoveryPr autoRecover="0"/>
</workbook>
</file>

<file path=xl/calcChain.xml><?xml version="1.0" encoding="utf-8"?>
<calcChain xmlns="http://schemas.openxmlformats.org/spreadsheetml/2006/main">
  <c r="J13" i="1" l="1"/>
  <c r="J26" i="1"/>
  <c r="I22" i="1" l="1"/>
  <c r="F5" i="2"/>
  <c r="I37" i="1" l="1"/>
  <c r="I14" i="1"/>
  <c r="G5" i="2" s="1"/>
  <c r="H5" i="2" l="1"/>
  <c r="F10" i="2"/>
  <c r="F11" i="2" s="1"/>
  <c r="B4" i="2" l="1"/>
  <c r="H4" i="2"/>
  <c r="B2" i="2"/>
  <c r="J12" i="1" l="1"/>
  <c r="E8" i="2" l="1"/>
  <c r="J9" i="1"/>
  <c r="D6" i="2"/>
  <c r="D8" i="2"/>
  <c r="E10" i="2"/>
  <c r="E11" i="2" s="1"/>
  <c r="E9" i="2"/>
  <c r="I34" i="1"/>
  <c r="G8" i="2" s="1"/>
  <c r="I38" i="1"/>
  <c r="G10" i="2" s="1"/>
  <c r="I19" i="1"/>
  <c r="G6" i="2" s="1"/>
  <c r="J38" i="1"/>
  <c r="H8" i="2" l="1"/>
  <c r="M8" i="2"/>
  <c r="H6" i="2"/>
  <c r="K8" i="2"/>
  <c r="G9" i="2"/>
  <c r="H10" i="2"/>
  <c r="D10" i="2"/>
  <c r="D11" i="2" s="1"/>
  <c r="D7" i="2"/>
  <c r="I28" i="1"/>
  <c r="G7" i="2" s="1"/>
  <c r="H9" i="2" l="1"/>
  <c r="N8" i="2"/>
  <c r="H7" i="2"/>
  <c r="L8" i="2"/>
  <c r="J8" i="2"/>
  <c r="Q5" i="2"/>
  <c r="S8" i="2"/>
  <c r="S7" i="2"/>
  <c r="S6" i="2"/>
  <c r="S5" i="2"/>
  <c r="Q9" i="2"/>
  <c r="R8" i="2"/>
  <c r="R7" i="2"/>
  <c r="R9" i="2"/>
  <c r="I7" i="2" l="1"/>
  <c r="Q7" i="2"/>
  <c r="R11" i="2" l="1"/>
  <c r="L5" i="2"/>
  <c r="Q11" i="2" l="1"/>
  <c r="K5" i="2"/>
  <c r="R5" i="2" l="1"/>
  <c r="R6" i="2"/>
  <c r="Q6" i="2"/>
  <c r="Q8" i="2"/>
  <c r="S9" i="2" l="1"/>
  <c r="S11" i="2"/>
  <c r="I8" i="2"/>
  <c r="M5" i="2" l="1"/>
</calcChain>
</file>

<file path=xl/comments1.xml><?xml version="1.0" encoding="utf-8"?>
<comments xmlns="http://schemas.openxmlformats.org/spreadsheetml/2006/main">
  <authors>
    <author>Lenovo</author>
  </authors>
  <commentList>
    <comment ref="F5" authorId="0" shapeId="0">
      <text>
        <r>
          <rPr>
            <b/>
            <sz val="9"/>
            <color indexed="81"/>
            <rFont val="Tahoma"/>
            <family val="2"/>
          </rPr>
          <t xml:space="preserve">ค่าเฉลี่ยตัวบ่งชี้ 2.1, 2.2
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 xml:space="preserve">ค่าเฉลี่ยตัวบ่งชี้ 3.1, 3.2, 3.3
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4.1, 4.2, 4.3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ตัวบ่งชี้ 5.1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5.2, 5.3, 5.4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 xml:space="preserve">ตัวบ่งชี้ 6.1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3.1, 3.2, 3.3, 4.1, 4.2, 4.3, 5.1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5.2, 5.3, 5.4, 6.1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2.1, 2.2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 xml:space="preserve">คะแนนเฉลี่ย 13 ตัวบ่งชี้
</t>
        </r>
      </text>
    </comment>
  </commentList>
</comments>
</file>

<file path=xl/sharedStrings.xml><?xml version="1.0" encoding="utf-8"?>
<sst xmlns="http://schemas.openxmlformats.org/spreadsheetml/2006/main" count="143" uniqueCount="90">
  <si>
    <t>องค์ประกอบที่ 1 : การกำกับมาตรฐาน</t>
  </si>
  <si>
    <t>คะแนน</t>
  </si>
  <si>
    <t>หมายเหตุ</t>
  </si>
  <si>
    <t>องค์ประกอบที่ 2 : บัณฑิต</t>
  </si>
  <si>
    <t>-</t>
  </si>
  <si>
    <t>คะแนนเฉลี่ยองค์ประกอบที่ 2</t>
  </si>
  <si>
    <t>คะแนนเฉลี่ยองค์ประกอบที่ 3</t>
  </si>
  <si>
    <t>คะแนนเฉลี่ยองค์ประกอบที่ 4</t>
  </si>
  <si>
    <t>องค์ประกอบที่ 5 : หลักสูตรการเรียนการสอน การประเมินผู้เรียน</t>
  </si>
  <si>
    <t>คะแนนเฉลี่ยองค์ประกอบที่ 5</t>
  </si>
  <si>
    <t>องค์ประกอบที่ 6 : สิ่งสนับสนุนการเรียนรู้</t>
  </si>
  <si>
    <t>6.1. สิ่งสนับสนุนการเรียนรู้ (P)</t>
  </si>
  <si>
    <t>คะแนนเฉลี่ยองค์ประกอบที่ 6</t>
  </si>
  <si>
    <t>คะแนนเฉลี่ยของผลการประเมินองค์ประกอบที่ 2 - 6 (รวม 13 ตัวบ่งชี้)</t>
  </si>
  <si>
    <t>องค์ ประกอบที่</t>
  </si>
  <si>
    <t>คะแนนผ่าน</t>
  </si>
  <si>
    <t>จำนวนตัวบ่งชี้</t>
  </si>
  <si>
    <t>I</t>
  </si>
  <si>
    <t>P</t>
  </si>
  <si>
    <t>O</t>
  </si>
  <si>
    <t>คะแนนเฉลี่ย</t>
  </si>
  <si>
    <t>ผลการประเมิน</t>
  </si>
  <si>
    <t>คะแนนเฉลี่ยของทุกตัวบ่งชี้ใน องค์ประกอบที่ 2 - 6</t>
  </si>
  <si>
    <t>รวม</t>
  </si>
  <si>
    <t>- ร้อยละของอาจารย์ประจําหลักสูตรที่ดํารงตําแหน่งทางวิชาการ</t>
  </si>
  <si>
    <r>
      <t>องค์ประกอบที่ 4</t>
    </r>
    <r>
      <rPr>
        <sz val="14"/>
        <color theme="1"/>
        <rFont val="TH Sarabun New"/>
        <family val="2"/>
      </rPr>
      <t xml:space="preserve"> : </t>
    </r>
    <r>
      <rPr>
        <b/>
        <sz val="14"/>
        <color theme="1"/>
        <rFont val="TH Sarabun New"/>
        <family val="2"/>
      </rPr>
      <t>อาจารย์</t>
    </r>
  </si>
  <si>
    <t>องค์ประกอบที่ 3</t>
  </si>
  <si>
    <t>องค์ประกอบที่ 2</t>
  </si>
  <si>
    <t>องค์ประกอบที่ 4</t>
  </si>
  <si>
    <t>องค์ประกอบที่ 5</t>
  </si>
  <si>
    <t>องค์ประกอบที่ 6</t>
  </si>
  <si>
    <t>5.4. ผลการดำเนินงานหลักสูตรตามกรอบมาตรฐานคุณวุฒิระดับอุดมศึกษาแห่งชาติ (P)</t>
  </si>
  <si>
    <t>5.3. การประเมินผู้เรียน (P)</t>
  </si>
  <si>
    <t>5.2. การวางระบบผู้สอนและกระบวนการเรียนการสอน (P)</t>
  </si>
  <si>
    <t>5.1. สาระของรายวิชาในหลักสูตร (P)</t>
  </si>
  <si>
    <t>4.3. ผลที่เกิดกับอาจารย์ (P)</t>
  </si>
  <si>
    <t>4.2. คุณภาพอาจารย์ (I)</t>
  </si>
  <si>
    <t>4.1 การบริหารและพัฒนาอาจารย์ (P)</t>
  </si>
  <si>
    <t>3.3. ผลที่เกิดกับนักศึกษา (O)</t>
  </si>
  <si>
    <t>3.2. การส่งเสริมและพัฒนานักศึกษา (P)</t>
  </si>
  <si>
    <t>3.1. ระบบการรับนักศึกษา (P)</t>
  </si>
  <si>
    <t>2.1 คุณภาพบัณฑิตตามกรอบมาตรฐานคุณวุฒิระดับอุดมศึกษาแห่งชาติ) (O)</t>
  </si>
  <si>
    <t>1.1 ผลการบริหารจัดการหลักสูตรโดยรวม (O)</t>
  </si>
  <si>
    <t>ไม่ผ่านการประเมิน</t>
  </si>
  <si>
    <t>ผ่านการประเมิน</t>
  </si>
  <si>
    <t>- ผลงานทางวิชาการของอาจารย์ประจําหลักสูตร</t>
  </si>
  <si>
    <t>- ร้อยละของอาจารย์ประจําหลักสูตรที่มีคุณวุฒิปริญญาเอก</t>
  </si>
  <si>
    <t>องค์ประกอบที่ 3 : นักศึกษา</t>
  </si>
  <si>
    <r>
      <t>2.2 ร้อยละของบัณฑิต</t>
    </r>
    <r>
      <rPr>
        <b/>
        <u/>
        <sz val="14"/>
        <color theme="1"/>
        <rFont val="TH Sarabun New"/>
        <family val="2"/>
      </rPr>
      <t>ปริญญาตรี</t>
    </r>
    <r>
      <rPr>
        <sz val="14"/>
        <color theme="1"/>
        <rFont val="TH Sarabun New"/>
        <family val="2"/>
      </rPr>
      <t>ที่ได้งานทําหรือประกอบอาชีพอิสระภายใน 1 ปี (O)</t>
    </r>
  </si>
  <si>
    <r>
      <t>2.2 ผลงานของนักศึกษาและผู้สำเร็จการศึกษาในระดับ</t>
    </r>
    <r>
      <rPr>
        <b/>
        <u/>
        <sz val="14"/>
        <color theme="1"/>
        <rFont val="TH Sarabun New"/>
        <family val="2"/>
      </rPr>
      <t>ปริญญาโท/เอก</t>
    </r>
    <r>
      <rPr>
        <sz val="14"/>
        <color theme="1"/>
        <rFont val="TH Sarabun New"/>
        <family val="2"/>
      </rPr>
      <t>ที่ได้รับการตีพิมพ์เผยแพร่ (O)</t>
    </r>
  </si>
  <si>
    <t>เหตุผลที่ไม่ผ่านการประเมิน</t>
  </si>
  <si>
    <t>สูตรนับตัวอักษร</t>
  </si>
  <si>
    <r>
      <t xml:space="preserve">หมายเหตุ  </t>
    </r>
    <r>
      <rPr>
        <sz val="16"/>
        <color theme="1"/>
        <rFont val="TH SarabunPSK"/>
        <family val="2"/>
      </rPr>
      <t>ในประเด็นตัวบ่งชี้ที่ 3.3 และ 4.3 เป็นผลลัพธ์ของกระบวนการย่อย</t>
    </r>
  </si>
  <si>
    <r>
      <t>2.2 ร้อยละของบัณฑิต</t>
    </r>
    <r>
      <rPr>
        <b/>
        <u/>
        <sz val="14"/>
        <color theme="1"/>
        <rFont val="TH SarabunPSK"/>
        <family val="2"/>
      </rPr>
      <t>ปริญญาตรี</t>
    </r>
    <r>
      <rPr>
        <sz val="14"/>
        <color theme="1"/>
        <rFont val="TH SarabunPSK"/>
        <family val="2"/>
      </rPr>
      <t>ที่ได้งานทําหรือประกอบอาชีพอิสระภายใน 1 ปี (O)</t>
    </r>
  </si>
  <si>
    <r>
      <t>2.2 ผลงานของนักศึกษาและผู้สำเร็จการศึกษาในระดับ</t>
    </r>
    <r>
      <rPr>
        <b/>
        <u/>
        <sz val="14"/>
        <color theme="1"/>
        <rFont val="TH SarabunPSK"/>
        <family val="2"/>
      </rPr>
      <t>ปริญญาโท/เอก</t>
    </r>
    <r>
      <rPr>
        <sz val="14"/>
        <color theme="1"/>
        <rFont val="TH SarabunPSK"/>
        <family val="2"/>
      </rPr>
      <t>ที่ได้รับการตีพิมพ์เผยแพร่ (O)</t>
    </r>
  </si>
  <si>
    <r>
      <t>องค์ประกอบที่ 4</t>
    </r>
    <r>
      <rPr>
        <sz val="14"/>
        <color theme="1"/>
        <rFont val="TH SarabunPSK"/>
        <family val="2"/>
      </rPr>
      <t xml:space="preserve"> : </t>
    </r>
    <r>
      <rPr>
        <b/>
        <sz val="14"/>
        <color theme="1"/>
        <rFont val="TH SarabunPSK"/>
        <family val="2"/>
      </rPr>
      <t>อาจารย์</t>
    </r>
  </si>
  <si>
    <t>ตารางบันทึกคะแนนผลการดำเนินงานตัวบ่งชี้ประกันคุณภาพภายใน ระดับหลักสูตร ปีการศึกษา 2559</t>
  </si>
  <si>
    <t>หลักสูตร :</t>
  </si>
  <si>
    <t>ระดับ :</t>
  </si>
  <si>
    <t>ปริญญาตรี</t>
  </si>
  <si>
    <t>ปริญญาโท</t>
  </si>
  <si>
    <t>ปริญญาเอก</t>
  </si>
  <si>
    <t>ป. บัณฑิต</t>
  </si>
  <si>
    <t>คณะ :</t>
  </si>
  <si>
    <t>ครุศาสตร์อุตสาหกรรม</t>
  </si>
  <si>
    <t>เทคโนโลยีสื่อสารมวลชน</t>
  </si>
  <si>
    <t>เทคโนโลยีคหกรรมศาสตร์</t>
  </si>
  <si>
    <t>บริหารธุรกิจ</t>
  </si>
  <si>
    <t>วิทยาศาสตร์และเทคโนโลยี</t>
  </si>
  <si>
    <t>วิศวกรรมศาสตร์</t>
  </si>
  <si>
    <t>ศิลปศาสตร์</t>
  </si>
  <si>
    <t>สถาปัตยกรรมศาสตร์และการออกแบบ</t>
  </si>
  <si>
    <t>อุตสาหกรรมสิ่งทอและออกแบบแฟชั่น</t>
  </si>
  <si>
    <t>ตารางการวิเคราะห์คุณภาพการศึกษาภายในระดับหลักสูตร (IPO) ปีการศึกษา 2560</t>
  </si>
  <si>
    <t xml:space="preserve"> </t>
  </si>
  <si>
    <r>
      <t xml:space="preserve">ผลการประเมินคุณภาพการศึกษาภายใน </t>
    </r>
    <r>
      <rPr>
        <b/>
        <u/>
        <sz val="16"/>
        <color theme="1"/>
        <rFont val="TH SarabunPSK"/>
        <family val="2"/>
      </rPr>
      <t>ระดับหลักสูตร</t>
    </r>
    <r>
      <rPr>
        <b/>
        <sz val="16"/>
        <color theme="1"/>
        <rFont val="TH SarabunPSK"/>
        <family val="2"/>
      </rPr>
      <t xml:space="preserve"> ปีการศึกษา 2560</t>
    </r>
  </si>
  <si>
    <t>องค์ประกอบและตัวบ่งชี้</t>
  </si>
  <si>
    <t>หลักสูตรป.ตรี/ป.บันฑิต/ป.โท ให้ใส่ ขีด (-)</t>
  </si>
  <si>
    <t>หลักสูตรป.ตรี/ป.บันฑิตให้ใส่ ขีด (-)</t>
  </si>
  <si>
    <t>หลักสูตรป.โท/เอกไม่ประเมินให้ใส่ ขีด (-)</t>
  </si>
  <si>
    <r>
      <t>- จํานวนบทความของอาจารย์ประจํา</t>
    </r>
    <r>
      <rPr>
        <u/>
        <sz val="14"/>
        <color theme="1"/>
        <rFont val="TH Sarabun New"/>
        <family val="2"/>
      </rPr>
      <t>หลักสูตรปริญญาเอก</t>
    </r>
    <r>
      <rPr>
        <sz val="14"/>
        <color theme="1"/>
        <rFont val="TH Sarabun New"/>
        <family val="2"/>
      </rPr>
      <t>ที่ได้รับการอ้างอิง ในฐานข้อมูล TCI และ Scopus ต่อ จํานวนอาจารย์ประจําหลักสูตร</t>
    </r>
  </si>
  <si>
    <t xml:space="preserve">หลักสูตร.......................................................................  </t>
  </si>
  <si>
    <t>ระดับ .......................................</t>
  </si>
  <si>
    <t xml:space="preserve">คณะ ............................................................................... </t>
  </si>
  <si>
    <t>- ร้อยละของอาจารย์ประจําหลักสูตร/ผู้รับผิดชอบหลักสูตรที่มีคุณวุฒิปริญญาเอก</t>
  </si>
  <si>
    <t>- ร้อยละของอาจารย์ประจําหลักสูตร/ผู้รับผิดชอบหลักสูตรที่ดํารงตําแหน่งทางวิชาการ</t>
  </si>
  <si>
    <t>- ผลงานทางวิชาการของอาจารย์ประจําหลักสูตร/ผู้รับผิดชอบหลักสูตร</t>
  </si>
  <si>
    <t>- จํานวนบทความของอาจารย์ประจําหลักสูตร/ผู้รับผิดชอบหลักสูตรปริญญาเอกที่ได้รับการอ้างอิง ในฐานข้อมูล TCI และ Scopus ต่อ จํานวนอาจารย์ประจําหลักสูตร</t>
  </si>
  <si>
    <t>1.1 การบริหารจัดการหลักสูตรตามเกณฑ์มาตรฐานหลักสูตรที่กำหนดโดย สกอ.</t>
  </si>
  <si>
    <r>
      <t xml:space="preserve">ตารางการวิเคราะห์คุณภาพการศึกษาภายใน </t>
    </r>
    <r>
      <rPr>
        <b/>
        <u/>
        <sz val="16"/>
        <color theme="1"/>
        <rFont val="TH SarabunPSK"/>
        <family val="2"/>
      </rPr>
      <t>ระดับหลักสูตร</t>
    </r>
    <r>
      <rPr>
        <b/>
        <sz val="16"/>
        <color theme="1"/>
        <rFont val="TH SarabunPSK"/>
        <family val="2"/>
      </rPr>
      <t xml:space="preserve"> (IPO)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</si>
</sst>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Tahoma"/>
      <family val="2"/>
      <charset val="22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TH Sarabun New"/>
      <family val="2"/>
    </font>
    <font>
      <sz val="14"/>
      <color theme="1"/>
      <name val="TH Sarabun New"/>
      <family val="2"/>
    </font>
    <font>
      <b/>
      <sz val="16"/>
      <color theme="1"/>
      <name val="TH Sarabun New"/>
      <family val="2"/>
    </font>
    <font>
      <sz val="14"/>
      <color rgb="FF002060"/>
      <name val="TH Sarabun New"/>
      <family val="2"/>
    </font>
    <font>
      <b/>
      <u/>
      <sz val="14"/>
      <color theme="1"/>
      <name val="TH Sarabun New"/>
      <family val="2"/>
    </font>
    <font>
      <sz val="11"/>
      <color rgb="FF9C6500"/>
      <name val="Tahoma"/>
      <family val="2"/>
      <charset val="222"/>
      <scheme val="minor"/>
    </font>
    <font>
      <sz val="12"/>
      <color rgb="FF002060"/>
      <name val="TH Sarabun New"/>
      <family val="2"/>
    </font>
    <font>
      <sz val="14"/>
      <color theme="0"/>
      <name val="TH Sarabun New"/>
      <family val="2"/>
    </font>
    <font>
      <sz val="14"/>
      <name val="TH Sarabun New"/>
      <family val="2"/>
    </font>
    <font>
      <sz val="12"/>
      <color theme="1"/>
      <name val="TH Sarabun New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6"/>
      <name val="TH SarabunPSK"/>
      <family val="2"/>
    </font>
    <font>
      <sz val="12"/>
      <color theme="0"/>
      <name val="TH SarabunPSK"/>
      <family val="2"/>
    </font>
    <font>
      <b/>
      <sz val="12"/>
      <color theme="0"/>
      <name val="TH SarabunPSK"/>
      <family val="2"/>
    </font>
    <font>
      <sz val="16"/>
      <color theme="0"/>
      <name val="TH SarabunPSK"/>
      <family val="2"/>
    </font>
    <font>
      <sz val="11"/>
      <color theme="0"/>
      <name val="TH SarabunPSK"/>
      <family val="2"/>
    </font>
    <font>
      <b/>
      <sz val="16"/>
      <name val="TH SarabunPSK"/>
      <family val="2"/>
    </font>
    <font>
      <sz val="14"/>
      <color theme="1"/>
      <name val="TH SarabunPSK"/>
      <family val="2"/>
    </font>
    <font>
      <sz val="14"/>
      <color rgb="FF002060"/>
      <name val="TH SarabunPSK"/>
      <family val="2"/>
    </font>
    <font>
      <b/>
      <u/>
      <sz val="14"/>
      <color theme="1"/>
      <name val="TH SarabunPSK"/>
      <family val="2"/>
    </font>
    <font>
      <sz val="11"/>
      <color rgb="FF006100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4"/>
      <name val="TH SarabunPSK"/>
      <family val="2"/>
    </font>
    <font>
      <b/>
      <i/>
      <sz val="11"/>
      <color rgb="FF002060"/>
      <name val="TH SarabunPSK"/>
      <family val="2"/>
    </font>
    <font>
      <b/>
      <i/>
      <sz val="10"/>
      <color rgb="FF002060"/>
      <name val="TH SarabunPSK"/>
      <family val="2"/>
    </font>
    <font>
      <b/>
      <u/>
      <sz val="16"/>
      <color theme="1"/>
      <name val="TH SarabunPSK"/>
      <family val="2"/>
    </font>
    <font>
      <b/>
      <sz val="14"/>
      <color rgb="FFFF0000"/>
      <name val="TH SarabunPSK"/>
      <family val="2"/>
    </font>
    <font>
      <sz val="16"/>
      <color rgb="FFFF0000"/>
      <name val="TH SarabunPSK"/>
      <family val="2"/>
    </font>
    <font>
      <u/>
      <sz val="14"/>
      <color theme="1"/>
      <name val="TH Sarabun New"/>
      <family val="2"/>
    </font>
    <font>
      <sz val="11"/>
      <color theme="1"/>
      <name val="TH SarabunPSK"/>
      <family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gray0625">
        <bgColor theme="0" tint="-4.9989318521683403E-2"/>
      </patternFill>
    </fill>
    <fill>
      <patternFill patternType="gray0625"/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6" borderId="0" applyNumberFormat="0" applyBorder="0" applyAlignment="0" applyProtection="0"/>
    <xf numFmtId="0" fontId="25" fillId="9" borderId="0" applyNumberFormat="0" applyBorder="0" applyAlignment="0" applyProtection="0"/>
  </cellStyleXfs>
  <cellXfs count="206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 applyProtection="1">
      <alignment vertical="center"/>
      <protection locked="0"/>
    </xf>
    <xf numFmtId="0" fontId="4" fillId="3" borderId="3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2" fontId="4" fillId="0" borderId="0" xfId="0" applyNumberFormat="1" applyFont="1" applyAlignment="1">
      <alignment horizontal="center"/>
    </xf>
    <xf numFmtId="2" fontId="4" fillId="0" borderId="3" xfId="0" applyNumberFormat="1" applyFont="1" applyBorder="1" applyAlignment="1" applyProtection="1">
      <alignment horizontal="center" vertical="center"/>
    </xf>
    <xf numFmtId="0" fontId="9" fillId="0" borderId="3" xfId="0" applyFont="1" applyBorder="1" applyAlignment="1">
      <alignment horizontal="center" vertical="top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2" fontId="4" fillId="7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11" fillId="0" borderId="0" xfId="0" applyFont="1" applyFill="1"/>
    <xf numFmtId="0" fontId="11" fillId="0" borderId="0" xfId="0" applyFont="1"/>
    <xf numFmtId="2" fontId="3" fillId="3" borderId="3" xfId="0" applyNumberFormat="1" applyFont="1" applyFill="1" applyBorder="1" applyAlignment="1">
      <alignment horizontal="center" vertical="center"/>
    </xf>
    <xf numFmtId="2" fontId="3" fillId="7" borderId="4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/>
    <xf numFmtId="0" fontId="12" fillId="0" borderId="3" xfId="0" applyFont="1" applyBorder="1" applyAlignment="1" applyProtection="1">
      <alignment vertical="top" wrapText="1"/>
      <protection locked="0"/>
    </xf>
    <xf numFmtId="0" fontId="14" fillId="0" borderId="0" xfId="0" applyFont="1" applyProtection="1"/>
    <xf numFmtId="0" fontId="14" fillId="0" borderId="3" xfId="0" applyFont="1" applyBorder="1" applyAlignment="1" applyProtection="1">
      <alignment horizontal="left" indent="1"/>
    </xf>
    <xf numFmtId="0" fontId="19" fillId="0" borderId="0" xfId="0" applyFont="1" applyBorder="1" applyProtection="1"/>
    <xf numFmtId="0" fontId="19" fillId="0" borderId="0" xfId="0" applyFont="1" applyBorder="1" applyAlignment="1" applyProtection="1">
      <alignment horizontal="center"/>
    </xf>
    <xf numFmtId="2" fontId="19" fillId="0" borderId="0" xfId="0" applyNumberFormat="1" applyFont="1" applyBorder="1" applyAlignment="1" applyProtection="1">
      <alignment horizontal="center"/>
    </xf>
    <xf numFmtId="2" fontId="22" fillId="11" borderId="3" xfId="0" applyNumberFormat="1" applyFont="1" applyFill="1" applyBorder="1" applyAlignment="1" applyProtection="1">
      <alignment horizontal="center" vertical="center"/>
      <protection locked="0"/>
    </xf>
    <xf numFmtId="2" fontId="22" fillId="3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13" fillId="8" borderId="0" xfId="0" applyFont="1" applyFill="1" applyBorder="1" applyAlignment="1" applyProtection="1">
      <alignment wrapText="1"/>
    </xf>
    <xf numFmtId="0" fontId="22" fillId="0" borderId="2" xfId="0" applyFont="1" applyBorder="1" applyAlignment="1" applyProtection="1">
      <alignment vertical="center"/>
    </xf>
    <xf numFmtId="0" fontId="22" fillId="0" borderId="1" xfId="0" applyFont="1" applyBorder="1" applyAlignment="1" applyProtection="1">
      <alignment vertical="center" wrapText="1"/>
    </xf>
    <xf numFmtId="0" fontId="22" fillId="0" borderId="10" xfId="0" applyFont="1" applyBorder="1" applyAlignment="1" applyProtection="1">
      <alignment vertical="center" wrapText="1"/>
    </xf>
    <xf numFmtId="0" fontId="22" fillId="0" borderId="5" xfId="0" applyFont="1" applyBorder="1" applyAlignment="1" applyProtection="1">
      <alignment vertical="center"/>
    </xf>
    <xf numFmtId="0" fontId="22" fillId="0" borderId="5" xfId="0" applyFont="1" applyBorder="1" applyAlignment="1" applyProtection="1">
      <alignment vertical="center" wrapText="1"/>
    </xf>
    <xf numFmtId="0" fontId="22" fillId="0" borderId="6" xfId="0" applyFont="1" applyBorder="1" applyAlignment="1" applyProtection="1">
      <alignment vertical="center" wrapText="1"/>
    </xf>
    <xf numFmtId="0" fontId="23" fillId="0" borderId="3" xfId="0" applyFont="1" applyBorder="1" applyAlignment="1" applyProtection="1">
      <alignment horizontal="center" vertical="center" wrapText="1"/>
    </xf>
    <xf numFmtId="2" fontId="15" fillId="3" borderId="3" xfId="0" applyNumberFormat="1" applyFont="1" applyFill="1" applyBorder="1" applyAlignment="1" applyProtection="1">
      <alignment horizontal="center" vertical="center"/>
    </xf>
    <xf numFmtId="0" fontId="22" fillId="3" borderId="3" xfId="0" applyFont="1" applyFill="1" applyBorder="1" applyAlignment="1" applyProtection="1">
      <alignment vertical="center"/>
    </xf>
    <xf numFmtId="0" fontId="22" fillId="0" borderId="3" xfId="0" applyFont="1" applyBorder="1" applyAlignment="1" applyProtection="1">
      <alignment vertical="center"/>
    </xf>
    <xf numFmtId="0" fontId="27" fillId="13" borderId="2" xfId="0" quotePrefix="1" applyFont="1" applyFill="1" applyBorder="1" applyAlignment="1" applyProtection="1">
      <alignment horizontal="left" vertical="center" indent="1"/>
    </xf>
    <xf numFmtId="0" fontId="27" fillId="13" borderId="5" xfId="0" quotePrefix="1" applyFont="1" applyFill="1" applyBorder="1" applyAlignment="1" applyProtection="1">
      <alignment horizontal="left" vertical="center" wrapText="1" indent="1"/>
    </xf>
    <xf numFmtId="0" fontId="27" fillId="13" borderId="5" xfId="0" quotePrefix="1" applyFont="1" applyFill="1" applyBorder="1" applyAlignment="1" applyProtection="1">
      <alignment horizontal="left" vertical="center" wrapText="1" indent="2"/>
    </xf>
    <xf numFmtId="0" fontId="27" fillId="13" borderId="6" xfId="0" quotePrefix="1" applyFont="1" applyFill="1" applyBorder="1" applyAlignment="1" applyProtection="1">
      <alignment horizontal="left" vertical="center" wrapText="1" indent="1"/>
    </xf>
    <xf numFmtId="0" fontId="22" fillId="14" borderId="3" xfId="0" applyFont="1" applyFill="1" applyBorder="1" applyAlignment="1" applyProtection="1">
      <alignment vertical="center"/>
    </xf>
    <xf numFmtId="0" fontId="22" fillId="0" borderId="2" xfId="0" applyFont="1" applyBorder="1" applyAlignment="1" applyProtection="1">
      <alignment vertical="top"/>
    </xf>
    <xf numFmtId="0" fontId="22" fillId="0" borderId="5" xfId="0" applyFont="1" applyBorder="1" applyAlignment="1" applyProtection="1">
      <alignment vertical="top" wrapText="1"/>
    </xf>
    <xf numFmtId="0" fontId="22" fillId="0" borderId="6" xfId="0" applyFont="1" applyBorder="1" applyAlignment="1" applyProtection="1">
      <alignment vertical="top" wrapText="1"/>
    </xf>
    <xf numFmtId="0" fontId="22" fillId="3" borderId="8" xfId="0" applyFont="1" applyFill="1" applyBorder="1" applyAlignment="1" applyProtection="1">
      <alignment vertical="center"/>
    </xf>
    <xf numFmtId="2" fontId="15" fillId="11" borderId="4" xfId="0" applyNumberFormat="1" applyFont="1" applyFill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 wrapText="1"/>
    </xf>
    <xf numFmtId="0" fontId="29" fillId="0" borderId="3" xfId="0" applyFont="1" applyBorder="1" applyAlignment="1" applyProtection="1">
      <alignment horizontal="center" vertical="center" wrapText="1"/>
    </xf>
    <xf numFmtId="0" fontId="28" fillId="0" borderId="3" xfId="0" applyFont="1" applyBorder="1" applyAlignment="1" applyProtection="1">
      <alignment horizontal="center" vertical="center" wrapText="1"/>
      <protection locked="0"/>
    </xf>
    <xf numFmtId="0" fontId="26" fillId="0" borderId="0" xfId="0" applyFont="1" applyBorder="1" applyProtection="1"/>
    <xf numFmtId="0" fontId="19" fillId="0" borderId="0" xfId="0" applyFont="1" applyBorder="1" applyAlignment="1" applyProtection="1">
      <alignment wrapText="1"/>
    </xf>
    <xf numFmtId="0" fontId="14" fillId="0" borderId="0" xfId="0" applyFont="1" applyAlignment="1" applyProtection="1">
      <alignment wrapText="1"/>
    </xf>
    <xf numFmtId="0" fontId="14" fillId="0" borderId="3" xfId="0" applyFont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 vertical="center" wrapText="1"/>
    </xf>
    <xf numFmtId="2" fontId="18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Protection="1"/>
    <xf numFmtId="0" fontId="20" fillId="0" borderId="0" xfId="1" applyFont="1" applyFill="1" applyBorder="1" applyAlignment="1" applyProtection="1">
      <alignment horizontal="center"/>
    </xf>
    <xf numFmtId="2" fontId="18" fillId="0" borderId="0" xfId="1" applyNumberFormat="1" applyFont="1" applyFill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center"/>
    </xf>
    <xf numFmtId="0" fontId="14" fillId="0" borderId="3" xfId="0" applyFont="1" applyBorder="1" applyAlignment="1" applyProtection="1">
      <alignment horizontal="center" vertical="center"/>
    </xf>
    <xf numFmtId="2" fontId="14" fillId="0" borderId="3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/>
    </xf>
    <xf numFmtId="2" fontId="19" fillId="0" borderId="0" xfId="0" applyNumberFormat="1" applyFont="1" applyFill="1" applyBorder="1" applyProtection="1"/>
    <xf numFmtId="2" fontId="19" fillId="0" borderId="0" xfId="0" applyNumberFormat="1" applyFont="1" applyFill="1" applyBorder="1" applyAlignment="1" applyProtection="1">
      <alignment horizontal="right"/>
    </xf>
    <xf numFmtId="2" fontId="14" fillId="0" borderId="3" xfId="0" applyNumberFormat="1" applyFont="1" applyFill="1" applyBorder="1" applyAlignment="1" applyProtection="1">
      <alignment horizontal="center" vertical="center" wrapText="1"/>
    </xf>
    <xf numFmtId="2" fontId="19" fillId="0" borderId="0" xfId="0" applyNumberFormat="1" applyFont="1" applyFill="1" applyBorder="1" applyAlignment="1" applyProtection="1">
      <alignment horizontal="center"/>
    </xf>
    <xf numFmtId="2" fontId="19" fillId="0" borderId="0" xfId="0" applyNumberFormat="1" applyFont="1" applyBorder="1" applyProtection="1"/>
    <xf numFmtId="2" fontId="21" fillId="15" borderId="3" xfId="0" applyNumberFormat="1" applyFont="1" applyFill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left" vertical="top" wrapText="1" indent="1"/>
    </xf>
    <xf numFmtId="0" fontId="14" fillId="0" borderId="3" xfId="0" applyFont="1" applyFill="1" applyBorder="1" applyProtection="1"/>
    <xf numFmtId="0" fontId="14" fillId="0" borderId="3" xfId="0" applyFont="1" applyBorder="1" applyProtection="1"/>
    <xf numFmtId="0" fontId="13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left" indent="1"/>
    </xf>
    <xf numFmtId="2" fontId="14" fillId="0" borderId="0" xfId="0" applyNumberFormat="1" applyFont="1" applyProtection="1"/>
    <xf numFmtId="0" fontId="16" fillId="0" borderId="0" xfId="0" applyFont="1" applyBorder="1" applyProtection="1"/>
    <xf numFmtId="0" fontId="21" fillId="0" borderId="3" xfId="0" applyFont="1" applyBorder="1" applyAlignment="1" applyProtection="1">
      <alignment horizontal="left" vertical="center" indent="1"/>
    </xf>
    <xf numFmtId="0" fontId="32" fillId="0" borderId="0" xfId="0" applyFont="1" applyFill="1" applyBorder="1" applyAlignment="1" applyProtection="1">
      <alignment horizontal="center"/>
    </xf>
    <xf numFmtId="0" fontId="32" fillId="0" borderId="0" xfId="0" applyFont="1" applyBorder="1" applyProtection="1"/>
    <xf numFmtId="0" fontId="32" fillId="0" borderId="0" xfId="0" applyFont="1" applyProtection="1"/>
    <xf numFmtId="0" fontId="32" fillId="0" borderId="0" xfId="0" applyFont="1" applyBorder="1" applyAlignment="1" applyProtection="1">
      <alignment wrapText="1"/>
    </xf>
    <xf numFmtId="0" fontId="32" fillId="0" borderId="0" xfId="0" applyFont="1" applyAlignment="1" applyProtection="1">
      <alignment wrapText="1"/>
    </xf>
    <xf numFmtId="0" fontId="19" fillId="0" borderId="0" xfId="0" applyFont="1" applyProtection="1"/>
    <xf numFmtId="2" fontId="13" fillId="4" borderId="3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>
      <alignment horizontal="left" vertical="center"/>
    </xf>
    <xf numFmtId="2" fontId="5" fillId="10" borderId="3" xfId="0" applyNumberFormat="1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5" fillId="8" borderId="1" xfId="0" applyFont="1" applyFill="1" applyBorder="1" applyAlignment="1" applyProtection="1">
      <alignment wrapText="1"/>
      <protection locked="0"/>
    </xf>
    <xf numFmtId="0" fontId="5" fillId="8" borderId="0" xfId="0" applyFont="1" applyFill="1" applyBorder="1" applyAlignment="1" applyProtection="1">
      <alignment wrapText="1"/>
      <protection locked="0"/>
    </xf>
    <xf numFmtId="0" fontId="5" fillId="10" borderId="2" xfId="0" applyFont="1" applyFill="1" applyBorder="1" applyAlignment="1" applyProtection="1">
      <alignment horizontal="center" wrapText="1"/>
      <protection locked="0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top"/>
    </xf>
    <xf numFmtId="0" fontId="3" fillId="3" borderId="2" xfId="0" applyFont="1" applyFill="1" applyBorder="1" applyAlignment="1">
      <alignment horizontal="center" vertical="center" wrapText="1"/>
    </xf>
    <xf numFmtId="0" fontId="4" fillId="13" borderId="2" xfId="0" quotePrefix="1" applyFont="1" applyFill="1" applyBorder="1" applyAlignment="1">
      <alignment horizontal="left" vertical="center" wrapText="1" indent="1"/>
    </xf>
    <xf numFmtId="0" fontId="4" fillId="13" borderId="2" xfId="0" quotePrefix="1" applyFont="1" applyFill="1" applyBorder="1" applyAlignment="1">
      <alignment horizontal="left" vertical="top" wrapText="1" indent="1"/>
    </xf>
    <xf numFmtId="0" fontId="4" fillId="0" borderId="2" xfId="0" applyFont="1" applyBorder="1" applyAlignment="1">
      <alignment vertical="top" wrapText="1"/>
    </xf>
    <xf numFmtId="0" fontId="3" fillId="3" borderId="12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 applyProtection="1">
      <alignment horizontal="center" wrapText="1"/>
      <protection locked="0"/>
    </xf>
    <xf numFmtId="0" fontId="4" fillId="0" borderId="1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top" wrapText="1"/>
    </xf>
    <xf numFmtId="0" fontId="3" fillId="3" borderId="6" xfId="0" applyFont="1" applyFill="1" applyBorder="1" applyAlignment="1">
      <alignment horizontal="center" vertical="center" wrapText="1"/>
    </xf>
    <xf numFmtId="0" fontId="4" fillId="13" borderId="6" xfId="0" quotePrefix="1" applyFont="1" applyFill="1" applyBorder="1" applyAlignment="1">
      <alignment horizontal="left" vertical="center" wrapText="1" indent="1"/>
    </xf>
    <xf numFmtId="0" fontId="4" fillId="13" borderId="6" xfId="0" quotePrefix="1" applyFont="1" applyFill="1" applyBorder="1" applyAlignment="1">
      <alignment horizontal="left" vertical="top" wrapText="1" indent="1"/>
    </xf>
    <xf numFmtId="0" fontId="3" fillId="3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5" fillId="8" borderId="1" xfId="0" applyFont="1" applyFill="1" applyBorder="1" applyAlignment="1" applyProtection="1">
      <protection locked="0"/>
    </xf>
    <xf numFmtId="0" fontId="3" fillId="10" borderId="11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 wrapText="1"/>
    </xf>
    <xf numFmtId="2" fontId="3" fillId="10" borderId="16" xfId="0" applyNumberFormat="1" applyFont="1" applyFill="1" applyBorder="1" applyAlignment="1">
      <alignment horizontal="center" vertical="center"/>
    </xf>
    <xf numFmtId="0" fontId="4" fillId="10" borderId="17" xfId="0" applyFont="1" applyFill="1" applyBorder="1" applyAlignment="1">
      <alignment vertical="center"/>
    </xf>
    <xf numFmtId="0" fontId="15" fillId="2" borderId="2" xfId="0" applyFont="1" applyFill="1" applyBorder="1" applyAlignment="1" applyProtection="1">
      <alignment vertical="center"/>
    </xf>
    <xf numFmtId="0" fontId="15" fillId="2" borderId="5" xfId="0" applyFont="1" applyFill="1" applyBorder="1" applyAlignment="1" applyProtection="1">
      <alignment vertical="center" wrapText="1"/>
    </xf>
    <xf numFmtId="2" fontId="15" fillId="2" borderId="5" xfId="0" applyNumberFormat="1" applyFont="1" applyFill="1" applyBorder="1" applyAlignment="1" applyProtection="1">
      <alignment horizontal="center" vertical="center"/>
    </xf>
    <xf numFmtId="0" fontId="15" fillId="2" borderId="6" xfId="0" applyFont="1" applyFill="1" applyBorder="1" applyAlignment="1" applyProtection="1">
      <alignment horizontal="center" vertical="center"/>
    </xf>
    <xf numFmtId="2" fontId="22" fillId="2" borderId="5" xfId="0" applyNumberFormat="1" applyFont="1" applyFill="1" applyBorder="1" applyAlignment="1" applyProtection="1">
      <alignment horizontal="center" vertical="center"/>
    </xf>
    <xf numFmtId="0" fontId="22" fillId="2" borderId="6" xfId="0" applyFont="1" applyFill="1" applyBorder="1" applyAlignment="1" applyProtection="1">
      <alignment vertical="center"/>
    </xf>
    <xf numFmtId="2" fontId="15" fillId="3" borderId="8" xfId="0" applyNumberFormat="1" applyFont="1" applyFill="1" applyBorder="1" applyAlignment="1" applyProtection="1">
      <alignment horizontal="center" vertical="center"/>
    </xf>
    <xf numFmtId="2" fontId="15" fillId="15" borderId="23" xfId="0" applyNumberFormat="1" applyFont="1" applyFill="1" applyBorder="1" applyAlignment="1" applyProtection="1">
      <alignment horizontal="center" vertical="center"/>
    </xf>
    <xf numFmtId="0" fontId="31" fillId="15" borderId="23" xfId="0" applyFont="1" applyFill="1" applyBorder="1" applyAlignment="1" applyProtection="1">
      <alignment horizontal="center" vertical="center"/>
    </xf>
    <xf numFmtId="0" fontId="14" fillId="10" borderId="3" xfId="0" applyFont="1" applyFill="1" applyBorder="1" applyAlignment="1" applyProtection="1">
      <alignment horizontal="center" vertical="center" wrapText="1"/>
    </xf>
    <xf numFmtId="2" fontId="13" fillId="10" borderId="3" xfId="0" applyNumberFormat="1" applyFont="1" applyFill="1" applyBorder="1" applyAlignment="1" applyProtection="1">
      <alignment horizontal="center" vertical="center" wrapText="1"/>
    </xf>
    <xf numFmtId="0" fontId="15" fillId="10" borderId="3" xfId="0" applyFont="1" applyFill="1" applyBorder="1" applyAlignment="1" applyProtection="1">
      <alignment horizontal="left" vertical="top" wrapText="1" indent="1"/>
    </xf>
    <xf numFmtId="2" fontId="15" fillId="10" borderId="3" xfId="0" applyNumberFormat="1" applyFont="1" applyFill="1" applyBorder="1" applyAlignment="1" applyProtection="1">
      <alignment horizontal="center"/>
    </xf>
    <xf numFmtId="0" fontId="15" fillId="10" borderId="3" xfId="0" applyFont="1" applyFill="1" applyBorder="1" applyAlignment="1" applyProtection="1">
      <alignment horizontal="center"/>
    </xf>
    <xf numFmtId="0" fontId="4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2" fontId="4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3" fillId="12" borderId="2" xfId="0" applyFont="1" applyFill="1" applyBorder="1" applyAlignment="1" applyProtection="1">
      <alignment horizontal="center" vertical="center"/>
    </xf>
    <xf numFmtId="0" fontId="13" fillId="12" borderId="5" xfId="0" applyFont="1" applyFill="1" applyBorder="1" applyAlignment="1" applyProtection="1">
      <alignment horizontal="center" vertical="center"/>
    </xf>
    <xf numFmtId="0" fontId="13" fillId="12" borderId="6" xfId="0" applyFont="1" applyFill="1" applyBorder="1" applyAlignment="1" applyProtection="1">
      <alignment horizontal="center" vertical="center"/>
    </xf>
    <xf numFmtId="0" fontId="15" fillId="10" borderId="2" xfId="0" applyFont="1" applyFill="1" applyBorder="1" applyAlignment="1" applyProtection="1">
      <alignment horizontal="center"/>
    </xf>
    <xf numFmtId="0" fontId="15" fillId="10" borderId="5" xfId="0" applyFont="1" applyFill="1" applyBorder="1" applyAlignment="1" applyProtection="1">
      <alignment horizontal="center"/>
    </xf>
    <xf numFmtId="0" fontId="15" fillId="10" borderId="6" xfId="0" applyFont="1" applyFill="1" applyBorder="1" applyAlignment="1" applyProtection="1">
      <alignment horizontal="center"/>
    </xf>
    <xf numFmtId="0" fontId="22" fillId="0" borderId="2" xfId="0" applyFont="1" applyBorder="1" applyAlignment="1" applyProtection="1">
      <alignment horizontal="left" vertical="top" wrapText="1"/>
    </xf>
    <xf numFmtId="0" fontId="22" fillId="0" borderId="5" xfId="0" applyFont="1" applyBorder="1" applyAlignment="1" applyProtection="1">
      <alignment horizontal="left" vertical="top" wrapText="1"/>
    </xf>
    <xf numFmtId="0" fontId="22" fillId="0" borderId="6" xfId="0" applyFont="1" applyBorder="1" applyAlignment="1" applyProtection="1">
      <alignment horizontal="left" vertical="top" wrapText="1"/>
    </xf>
    <xf numFmtId="0" fontId="15" fillId="3" borderId="2" xfId="0" applyFont="1" applyFill="1" applyBorder="1" applyAlignment="1" applyProtection="1">
      <alignment horizontal="center" vertical="center"/>
    </xf>
    <xf numFmtId="0" fontId="15" fillId="3" borderId="5" xfId="0" applyFont="1" applyFill="1" applyBorder="1" applyAlignment="1" applyProtection="1">
      <alignment horizontal="center" vertical="center"/>
    </xf>
    <xf numFmtId="0" fontId="15" fillId="3" borderId="6" xfId="0" applyFont="1" applyFill="1" applyBorder="1" applyAlignment="1" applyProtection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</xf>
    <xf numFmtId="0" fontId="15" fillId="3" borderId="22" xfId="0" applyFont="1" applyFill="1" applyBorder="1" applyAlignment="1" applyProtection="1">
      <alignment horizontal="center" vertical="center"/>
    </xf>
    <xf numFmtId="0" fontId="15" fillId="3" borderId="13" xfId="0" applyFont="1" applyFill="1" applyBorder="1" applyAlignment="1" applyProtection="1">
      <alignment horizontal="center" vertical="center"/>
    </xf>
    <xf numFmtId="0" fontId="15" fillId="15" borderId="19" xfId="0" applyFont="1" applyFill="1" applyBorder="1" applyAlignment="1" applyProtection="1">
      <alignment horizontal="center" vertical="center"/>
    </xf>
    <xf numFmtId="0" fontId="15" fillId="15" borderId="20" xfId="0" applyFont="1" applyFill="1" applyBorder="1" applyAlignment="1" applyProtection="1">
      <alignment horizontal="center" vertical="center"/>
    </xf>
    <xf numFmtId="0" fontId="15" fillId="15" borderId="21" xfId="0" applyFont="1" applyFill="1" applyBorder="1" applyAlignment="1" applyProtection="1">
      <alignment horizontal="center" vertical="center"/>
    </xf>
    <xf numFmtId="0" fontId="27" fillId="13" borderId="2" xfId="0" quotePrefix="1" applyFont="1" applyFill="1" applyBorder="1" applyAlignment="1" applyProtection="1">
      <alignment horizontal="left" vertical="top" wrapText="1" indent="1"/>
    </xf>
    <xf numFmtId="0" fontId="27" fillId="13" borderId="5" xfId="0" quotePrefix="1" applyFont="1" applyFill="1" applyBorder="1" applyAlignment="1" applyProtection="1">
      <alignment horizontal="left" vertical="top" wrapText="1" indent="1"/>
    </xf>
    <xf numFmtId="0" fontId="27" fillId="13" borderId="6" xfId="0" quotePrefix="1" applyFont="1" applyFill="1" applyBorder="1" applyAlignment="1" applyProtection="1">
      <alignment horizontal="left" vertical="top" wrapText="1" indent="1"/>
    </xf>
    <xf numFmtId="0" fontId="14" fillId="0" borderId="8" xfId="0" applyFont="1" applyBorder="1" applyAlignment="1" applyProtection="1">
      <alignment horizontal="center" vertical="center" textRotation="90" wrapText="1"/>
    </xf>
    <xf numFmtId="0" fontId="14" fillId="0" borderId="9" xfId="0" applyFont="1" applyBorder="1" applyAlignment="1" applyProtection="1">
      <alignment horizontal="center" vertical="center" textRotation="90" wrapText="1"/>
    </xf>
    <xf numFmtId="0" fontId="14" fillId="0" borderId="4" xfId="0" applyFont="1" applyBorder="1" applyAlignment="1" applyProtection="1">
      <alignment horizontal="center" vertical="center" textRotation="90" wrapText="1"/>
    </xf>
    <xf numFmtId="0" fontId="14" fillId="0" borderId="2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13" fillId="5" borderId="0" xfId="0" applyFont="1" applyFill="1" applyAlignment="1" applyProtection="1">
      <alignment horizontal="center"/>
    </xf>
    <xf numFmtId="0" fontId="5" fillId="0" borderId="0" xfId="0" applyFont="1" applyAlignment="1">
      <alignment horizontal="center"/>
    </xf>
    <xf numFmtId="0" fontId="22" fillId="0" borderId="0" xfId="0" applyFont="1" applyFill="1" applyProtection="1"/>
    <xf numFmtId="0" fontId="22" fillId="0" borderId="0" xfId="0" applyFont="1" applyProtection="1"/>
    <xf numFmtId="0" fontId="34" fillId="0" borderId="18" xfId="0" applyFont="1" applyBorder="1"/>
    <xf numFmtId="0" fontId="34" fillId="0" borderId="0" xfId="0" applyFont="1" applyBorder="1"/>
    <xf numFmtId="0" fontId="34" fillId="0" borderId="7" xfId="0" applyFont="1" applyBorder="1"/>
    <xf numFmtId="0" fontId="34" fillId="0" borderId="0" xfId="0" applyFont="1"/>
    <xf numFmtId="0" fontId="13" fillId="0" borderId="18" xfId="0" applyFont="1" applyFill="1" applyBorder="1" applyAlignment="1" applyProtection="1">
      <alignment horizontal="left" vertical="top" wrapText="1"/>
    </xf>
    <xf numFmtId="0" fontId="13" fillId="2" borderId="0" xfId="0" applyFont="1" applyFill="1" applyBorder="1" applyAlignment="1" applyProtection="1">
      <alignment horizontal="left" vertical="center"/>
      <protection locked="0"/>
    </xf>
    <xf numFmtId="0" fontId="13" fillId="0" borderId="7" xfId="0" applyFont="1" applyFill="1" applyBorder="1" applyAlignment="1" applyProtection="1">
      <alignment vertical="center"/>
      <protection locked="0"/>
    </xf>
    <xf numFmtId="0" fontId="27" fillId="0" borderId="0" xfId="0" applyFont="1" applyFill="1" applyProtection="1"/>
    <xf numFmtId="0" fontId="27" fillId="0" borderId="0" xfId="0" applyFont="1" applyProtection="1"/>
    <xf numFmtId="0" fontId="13" fillId="0" borderId="14" xfId="0" applyFont="1" applyFill="1" applyBorder="1" applyAlignment="1" applyProtection="1">
      <alignment horizontal="left" indent="1"/>
    </xf>
    <xf numFmtId="0" fontId="13" fillId="2" borderId="1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/>
    <xf numFmtId="0" fontId="13" fillId="0" borderId="1" xfId="0" applyFont="1" applyFill="1" applyBorder="1" applyAlignment="1" applyProtection="1">
      <alignment horizontal="left" wrapText="1" indent="1"/>
    </xf>
    <xf numFmtId="0" fontId="13" fillId="2" borderId="1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 vertical="center"/>
    </xf>
    <xf numFmtId="0" fontId="22" fillId="0" borderId="0" xfId="0" applyFont="1" applyFill="1" applyAlignment="1" applyProtection="1">
      <alignment vertical="center"/>
    </xf>
    <xf numFmtId="0" fontId="35" fillId="0" borderId="0" xfId="0" applyFont="1" applyFill="1" applyBorder="1" applyAlignment="1" applyProtection="1">
      <alignment vertical="center" wrapText="1"/>
    </xf>
    <xf numFmtId="0" fontId="27" fillId="0" borderId="0" xfId="0" applyFont="1" applyFill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35" fillId="0" borderId="0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vertical="center"/>
    </xf>
    <xf numFmtId="2" fontId="27" fillId="11" borderId="3" xfId="2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vertical="center"/>
    </xf>
    <xf numFmtId="0" fontId="34" fillId="0" borderId="0" xfId="0" applyFont="1" applyProtection="1"/>
    <xf numFmtId="0" fontId="36" fillId="0" borderId="0" xfId="0" applyFont="1" applyBorder="1" applyAlignment="1" applyProtection="1">
      <alignment horizontal="center" vertical="center"/>
    </xf>
    <xf numFmtId="0" fontId="22" fillId="0" borderId="0" xfId="0" applyFont="1" applyAlignment="1" applyProtection="1">
      <alignment wrapText="1"/>
    </xf>
    <xf numFmtId="2" fontId="22" fillId="0" borderId="0" xfId="0" applyNumberFormat="1" applyFont="1" applyAlignment="1" applyProtection="1">
      <alignment horizontal="center"/>
    </xf>
    <xf numFmtId="2" fontId="22" fillId="0" borderId="0" xfId="0" applyNumberFormat="1" applyFont="1" applyFill="1" applyProtection="1"/>
    <xf numFmtId="2" fontId="36" fillId="0" borderId="0" xfId="0" applyNumberFormat="1" applyFont="1" applyFill="1" applyBorder="1" applyProtection="1"/>
    <xf numFmtId="0" fontId="13" fillId="5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right" vertical="top" wrapText="1"/>
    </xf>
    <xf numFmtId="0" fontId="13" fillId="3" borderId="1" xfId="0" applyFont="1" applyFill="1" applyBorder="1" applyAlignment="1" applyProtection="1">
      <alignment horizontal="left" vertical="top"/>
    </xf>
    <xf numFmtId="0" fontId="20" fillId="0" borderId="0" xfId="0" applyFont="1" applyBorder="1" applyProtection="1"/>
    <xf numFmtId="2" fontId="13" fillId="0" borderId="2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/>
    </xf>
  </cellXfs>
  <cellStyles count="3">
    <cellStyle name="Good" xfId="2" builtinId="26"/>
    <cellStyle name="Neutral" xfId="1" builtinId="28"/>
    <cellStyle name="Normal" xfId="0" builtinId="0"/>
  </cellStyles>
  <dxfs count="12">
    <dxf>
      <font>
        <color auto="1"/>
      </font>
      <fill>
        <patternFill>
          <bgColor rgb="FFFFCCCC"/>
        </patternFill>
      </fill>
    </dxf>
    <dxf>
      <font>
        <b/>
        <i val="0"/>
        <color rgb="FFFF0000"/>
      </font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CCCC"/>
      <color rgb="FFFF9999"/>
      <color rgb="FFFFFF99"/>
      <color rgb="FFFF7C80"/>
      <color rgb="FFFF5050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กราฟวิเคราะห์คุณภาพการศึกษาภายในระดับหลักสูตร  </a:t>
            </a:r>
            <a:br>
              <a:rPr lang="th-TH"/>
            </a:br>
            <a:r>
              <a:rPr lang="th-TH"/>
              <a:t>องค์ประกอบที่ 2-6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8759995437157079E-2"/>
          <c:y val="0.26973443411553361"/>
          <c:w val="0.91060321498432417"/>
          <c:h val="0.600009710587154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'ตาราง  IPO - หลักสูตร (ผูกสูตร)'!$J$7:$N$7</c:f>
              <c:strCache>
                <c:ptCount val="5"/>
                <c:pt idx="0">
                  <c:v>องค์ประกอบที่ 2</c:v>
                </c:pt>
                <c:pt idx="1">
                  <c:v>องค์ประกอบที่ 3</c:v>
                </c:pt>
                <c:pt idx="2">
                  <c:v>องค์ประกอบที่ 4</c:v>
                </c:pt>
                <c:pt idx="3">
                  <c:v>องค์ประกอบที่ 5</c:v>
                </c:pt>
                <c:pt idx="4">
                  <c:v>องค์ประกอบที่ 6</c:v>
                </c:pt>
              </c:strCache>
            </c:strRef>
          </c:cat>
          <c:val>
            <c:numRef>
              <c:f>'ตาราง  IPO - หลักสูตร (ผูกสูตร)'!$J$8:$N$8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2-4049-92DA-75856E0D4E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11078136"/>
        <c:axId val="511071472"/>
      </c:barChart>
      <c:catAx>
        <c:axId val="511078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511071472"/>
        <c:crosses val="autoZero"/>
        <c:auto val="1"/>
        <c:lblAlgn val="ctr"/>
        <c:lblOffset val="100"/>
        <c:noMultiLvlLbl val="0"/>
      </c:catAx>
      <c:valAx>
        <c:axId val="511071472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51107813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กราฟ </a:t>
            </a:r>
            <a:r>
              <a:rPr lang="en-US"/>
              <a:t>IPO</a:t>
            </a:r>
            <a:r>
              <a:rPr lang="th-TH"/>
              <a:t> วิเคราะห์คุณภาพการศึกษาภายในระดับหลักสูตร  </a:t>
            </a:r>
            <a:br>
              <a:rPr lang="th-TH"/>
            </a:br>
            <a:r>
              <a:rPr lang="th-TH"/>
              <a:t>องค์ประกอบที่ 2-6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7.3638662076083397E-2"/>
          <c:y val="0.20017249055009126"/>
          <c:w val="0.90333675323551588"/>
          <c:h val="0.3533536079550461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'ตาราง  IPO - หลักสูตร (ผูกสูตร)'!$P$5:$S$10</c:f>
              <c:multiLvlStrCache>
                <c:ptCount val="4"/>
                <c:lvl>
                  <c:pt idx="1">
                    <c:v>I</c:v>
                  </c:pt>
                  <c:pt idx="2">
                    <c:v>P</c:v>
                  </c:pt>
                  <c:pt idx="3">
                    <c:v>O</c:v>
                  </c:pt>
                </c:lvl>
                <c:lvl>
                  <c:pt idx="0">
                    <c:v>องค์ประกอบที่ 2</c:v>
                  </c:pt>
                  <c:pt idx="1">
                    <c:v>-</c:v>
                  </c:pt>
                  <c:pt idx="2">
                    <c:v>-</c:v>
                  </c:pt>
                  <c:pt idx="3">
                    <c:v>Auto-calculate</c:v>
                  </c:pt>
                </c:lvl>
                <c:lvl>
                  <c:pt idx="0">
                    <c:v>องค์ประกอบที่ 3</c:v>
                  </c:pt>
                  <c:pt idx="1">
                    <c:v>Auto-calculate</c:v>
                  </c:pt>
                  <c:pt idx="2">
                    <c:v>-</c:v>
                  </c:pt>
                  <c:pt idx="3">
                    <c:v>-</c:v>
                  </c:pt>
                </c:lvl>
                <c:lvl>
                  <c:pt idx="0">
                    <c:v>องค์ประกอบที่ 4</c:v>
                  </c:pt>
                  <c:pt idx="1">
                    <c:v>Auto-calculate</c:v>
                  </c:pt>
                  <c:pt idx="2">
                    <c:v>-</c:v>
                  </c:pt>
                  <c:pt idx="3">
                    <c:v>-</c:v>
                  </c:pt>
                </c:lvl>
                <c:lvl>
                  <c:pt idx="0">
                    <c:v>องค์ประกอบที่ 5</c:v>
                  </c:pt>
                  <c:pt idx="1">
                    <c:v>Auto-calculate</c:v>
                  </c:pt>
                  <c:pt idx="2">
                    <c:v>Auto-calculate</c:v>
                  </c:pt>
                  <c:pt idx="3">
                    <c:v>-</c:v>
                  </c:pt>
                </c:lvl>
                <c:lvl>
                  <c:pt idx="0">
                    <c:v>องค์ประกอบที่ 6</c:v>
                  </c:pt>
                  <c:pt idx="1">
                    <c:v>-</c:v>
                  </c:pt>
                  <c:pt idx="2">
                    <c:v>Auto-calculate</c:v>
                  </c:pt>
                  <c:pt idx="3">
                    <c:v>-</c:v>
                  </c:pt>
                </c:lvl>
              </c:multiLvlStrCache>
            </c:multiLvlStrRef>
          </c:cat>
          <c:val>
            <c:numRef>
              <c:f>'ตาราง  IPO - หลักสูตร (ผูกสูตร)'!$P$11:$S$11</c:f>
              <c:numCache>
                <c:formatCode>0.00</c:formatCode>
                <c:ptCount val="4"/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5D-4F34-BE30-C2F6B46CBF5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11502048"/>
        <c:axId val="511504008"/>
      </c:barChart>
      <c:catAx>
        <c:axId val="51150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511504008"/>
        <c:crossesAt val="0"/>
        <c:auto val="1"/>
        <c:lblAlgn val="ctr"/>
        <c:lblOffset val="100"/>
        <c:noMultiLvlLbl val="0"/>
      </c:catAx>
      <c:valAx>
        <c:axId val="51150400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51150204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40631</xdr:colOff>
          <xdr:row>41</xdr:row>
          <xdr:rowOff>261938</xdr:rowOff>
        </xdr:from>
        <xdr:to>
          <xdr:col>9</xdr:col>
          <xdr:colOff>968868</xdr:colOff>
          <xdr:row>54</xdr:row>
          <xdr:rowOff>167409</xdr:rowOff>
        </xdr:to>
        <xdr:pic>
          <xdr:nvPicPr>
            <xdr:cNvPr id="4" name="Picture 3">
              <a:extLst>
                <a:ext uri="{FF2B5EF4-FFF2-40B4-BE49-F238E27FC236}">
                  <a16:creationId xmlns:a16="http://schemas.microsoft.com/office/drawing/2014/main" id="{20385EB1-1611-483D-861C-91D70BF68A3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ตาราง  IPO - หลักสูตร (ผูกสูตร)'!$A$3:$H$11" spid="_x0000_s316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0631" y="10790726"/>
              <a:ext cx="6701852" cy="352497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63720</xdr:colOff>
      <xdr:row>2</xdr:row>
      <xdr:rowOff>186886</xdr:rowOff>
    </xdr:from>
    <xdr:to>
      <xdr:col>7</xdr:col>
      <xdr:colOff>1724025</xdr:colOff>
      <xdr:row>3</xdr:row>
      <xdr:rowOff>69960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692995" y="825061"/>
          <a:ext cx="1660305" cy="930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>
              <a:solidFill>
                <a:schemeClr val="bg2">
                  <a:lumMod val="10000"/>
                </a:schemeClr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0.01 - 2.00 ระดับคุณภาพน้อย</a:t>
          </a:r>
        </a:p>
        <a:p>
          <a:r>
            <a:rPr lang="th-TH" sz="1200">
              <a:solidFill>
                <a:schemeClr val="bg2">
                  <a:lumMod val="10000"/>
                </a:schemeClr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2.01</a:t>
          </a:r>
          <a:r>
            <a:rPr lang="th-TH" sz="1200" baseline="0">
              <a:solidFill>
                <a:schemeClr val="bg2">
                  <a:lumMod val="10000"/>
                </a:schemeClr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 - 3.00 ระดับคุณภาพปานกลาง</a:t>
          </a:r>
        </a:p>
        <a:p>
          <a:r>
            <a:rPr lang="th-TH" sz="1200" baseline="0">
              <a:solidFill>
                <a:schemeClr val="bg2">
                  <a:lumMod val="10000"/>
                </a:schemeClr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3.01 - 4.00 ระดับคุณภาพดี</a:t>
          </a:r>
        </a:p>
        <a:p>
          <a:r>
            <a:rPr lang="th-TH" sz="1200" baseline="0">
              <a:solidFill>
                <a:schemeClr val="bg2">
                  <a:lumMod val="10000"/>
                </a:schemeClr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4.01 - 5.00 ระดับ</a:t>
          </a:r>
          <a:r>
            <a:rPr lang="th-TH" sz="1200" b="0" baseline="0">
              <a:solidFill>
                <a:schemeClr val="bg2">
                  <a:lumMod val="10000"/>
                </a:schemeClr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คุณภาพดีมาก</a:t>
          </a:r>
          <a:endParaRPr lang="th-TH" sz="1200" b="0">
            <a:solidFill>
              <a:schemeClr val="bg2">
                <a:lumMod val="10000"/>
              </a:schemeClr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twoCellAnchor>
  <xdr:twoCellAnchor>
    <xdr:from>
      <xdr:col>0</xdr:col>
      <xdr:colOff>503917</xdr:colOff>
      <xdr:row>22</xdr:row>
      <xdr:rowOff>239258</xdr:rowOff>
    </xdr:from>
    <xdr:to>
      <xdr:col>7</xdr:col>
      <xdr:colOff>1057275</xdr:colOff>
      <xdr:row>29</xdr:row>
      <xdr:rowOff>247650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504824</xdr:colOff>
      <xdr:row>12</xdr:row>
      <xdr:rowOff>171451</xdr:rowOff>
    </xdr:from>
    <xdr:to>
      <xdr:col>7</xdr:col>
      <xdr:colOff>1076325</xdr:colOff>
      <xdr:row>22</xdr:row>
      <xdr:rowOff>131152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7030A0"/>
  </sheetPr>
  <dimension ref="A1:Q41"/>
  <sheetViews>
    <sheetView showGridLines="0" tabSelected="1" zoomScale="110" zoomScaleNormal="110" zoomScaleSheetLayoutView="130" workbookViewId="0">
      <selection activeCell="M45" sqref="M45"/>
    </sheetView>
  </sheetViews>
  <sheetFormatPr defaultColWidth="9" defaultRowHeight="21.75" x14ac:dyDescent="0.5"/>
  <cols>
    <col min="1" max="1" width="8.875" style="195" customWidth="1"/>
    <col min="2" max="3" width="8.125" style="195" customWidth="1"/>
    <col min="4" max="4" width="8" style="195" customWidth="1"/>
    <col min="5" max="6" width="8.125" style="195" customWidth="1"/>
    <col min="7" max="7" width="7.625" style="195" customWidth="1"/>
    <col min="8" max="8" width="6.25" style="195" customWidth="1"/>
    <col min="9" max="9" width="12.375" style="196" customWidth="1"/>
    <col min="10" max="10" width="13" style="168" customWidth="1"/>
    <col min="11" max="12" width="9" style="167"/>
    <col min="13" max="13" width="29.375" style="167" customWidth="1"/>
    <col min="14" max="15" width="9" style="167"/>
    <col min="16" max="16384" width="9" style="168"/>
  </cols>
  <sheetData>
    <row r="1" spans="1:17" ht="23.1" customHeight="1" x14ac:dyDescent="0.5">
      <c r="A1" s="138" t="s">
        <v>75</v>
      </c>
      <c r="B1" s="139"/>
      <c r="C1" s="139"/>
      <c r="D1" s="139"/>
      <c r="E1" s="139"/>
      <c r="F1" s="139"/>
      <c r="G1" s="139"/>
      <c r="H1" s="139"/>
      <c r="I1" s="139"/>
      <c r="J1" s="140"/>
    </row>
    <row r="2" spans="1:17" s="172" customFormat="1" ht="3" customHeight="1" x14ac:dyDescent="0.4">
      <c r="A2" s="169"/>
      <c r="B2" s="170"/>
      <c r="C2" s="170"/>
      <c r="D2" s="170"/>
      <c r="E2" s="170"/>
      <c r="F2" s="170"/>
      <c r="G2" s="170"/>
      <c r="H2" s="170"/>
      <c r="I2" s="170"/>
      <c r="J2" s="171"/>
    </row>
    <row r="3" spans="1:17" ht="21" customHeight="1" x14ac:dyDescent="0.55000000000000004">
      <c r="A3" s="173" t="s">
        <v>57</v>
      </c>
      <c r="B3" s="174"/>
      <c r="C3" s="174"/>
      <c r="D3" s="174"/>
      <c r="E3" s="174"/>
      <c r="F3" s="174"/>
      <c r="G3" s="174"/>
      <c r="H3" s="174"/>
      <c r="I3" s="174"/>
      <c r="J3" s="175"/>
      <c r="K3" s="31"/>
      <c r="M3" s="168"/>
      <c r="O3" s="176"/>
      <c r="P3" s="177"/>
      <c r="Q3" s="177"/>
    </row>
    <row r="4" spans="1:17" ht="3" customHeight="1" x14ac:dyDescent="0.55000000000000004">
      <c r="A4" s="169"/>
      <c r="B4" s="170"/>
      <c r="C4" s="170"/>
      <c r="D4" s="170"/>
      <c r="E4" s="170"/>
      <c r="F4" s="170"/>
      <c r="G4" s="170"/>
      <c r="H4" s="170"/>
      <c r="I4" s="170"/>
      <c r="J4" s="171"/>
      <c r="K4" s="31"/>
      <c r="M4" s="168"/>
      <c r="O4" s="176"/>
      <c r="P4" s="177"/>
      <c r="Q4" s="177"/>
    </row>
    <row r="5" spans="1:17" ht="21" customHeight="1" x14ac:dyDescent="0.55000000000000004">
      <c r="A5" s="178" t="s">
        <v>58</v>
      </c>
      <c r="B5" s="179"/>
      <c r="C5" s="179"/>
      <c r="D5" s="180"/>
      <c r="E5" s="180"/>
      <c r="F5" s="181" t="s">
        <v>63</v>
      </c>
      <c r="G5" s="179"/>
      <c r="H5" s="179"/>
      <c r="I5" s="179"/>
      <c r="J5" s="182"/>
      <c r="K5" s="176"/>
      <c r="M5" s="183"/>
      <c r="O5" s="176"/>
      <c r="P5" s="177"/>
      <c r="Q5" s="177"/>
    </row>
    <row r="6" spans="1:17" s="172" customFormat="1" ht="3" customHeight="1" x14ac:dyDescent="0.4"/>
    <row r="7" spans="1:17" s="172" customFormat="1" ht="21.95" customHeight="1" x14ac:dyDescent="0.5">
      <c r="A7" s="141" t="s">
        <v>76</v>
      </c>
      <c r="B7" s="142"/>
      <c r="C7" s="142"/>
      <c r="D7" s="142"/>
      <c r="E7" s="142"/>
      <c r="F7" s="142"/>
      <c r="G7" s="142"/>
      <c r="H7" s="143"/>
      <c r="I7" s="131" t="s">
        <v>1</v>
      </c>
      <c r="J7" s="132" t="s">
        <v>2</v>
      </c>
    </row>
    <row r="8" spans="1:17" s="188" customFormat="1" ht="21" customHeight="1" x14ac:dyDescent="0.4">
      <c r="A8" s="119" t="s">
        <v>0</v>
      </c>
      <c r="B8" s="120"/>
      <c r="C8" s="120"/>
      <c r="D8" s="120"/>
      <c r="E8" s="120"/>
      <c r="F8" s="120"/>
      <c r="G8" s="120"/>
      <c r="H8" s="120"/>
      <c r="I8" s="121"/>
      <c r="J8" s="122"/>
      <c r="K8" s="172"/>
      <c r="L8" s="184"/>
      <c r="M8" s="185" t="s">
        <v>44</v>
      </c>
      <c r="N8" s="184"/>
      <c r="O8" s="186"/>
      <c r="P8" s="187"/>
      <c r="Q8" s="187"/>
    </row>
    <row r="9" spans="1:17" s="188" customFormat="1" ht="21.95" customHeight="1" x14ac:dyDescent="0.2">
      <c r="A9" s="32" t="s">
        <v>88</v>
      </c>
      <c r="B9" s="33"/>
      <c r="C9" s="33"/>
      <c r="D9" s="33"/>
      <c r="E9" s="33"/>
      <c r="F9" s="33"/>
      <c r="G9" s="33"/>
      <c r="H9" s="34"/>
      <c r="I9" s="51"/>
      <c r="J9" s="54" t="str">
        <f>IF(I9="ไม่ผ่านการประเมิน","***ใส่เหตุผลที่ไม่ผ่าน","")</f>
        <v/>
      </c>
      <c r="K9" s="186"/>
      <c r="L9" s="184"/>
      <c r="M9" s="189" t="s">
        <v>43</v>
      </c>
      <c r="N9" s="184"/>
      <c r="O9" s="186"/>
      <c r="P9" s="187"/>
      <c r="Q9" s="187"/>
    </row>
    <row r="10" spans="1:17" s="188" customFormat="1" ht="21" customHeight="1" x14ac:dyDescent="0.2">
      <c r="A10" s="119" t="s">
        <v>3</v>
      </c>
      <c r="B10" s="120"/>
      <c r="C10" s="120"/>
      <c r="D10" s="120"/>
      <c r="E10" s="120"/>
      <c r="F10" s="120"/>
      <c r="G10" s="120"/>
      <c r="H10" s="120"/>
      <c r="I10" s="123"/>
      <c r="J10" s="124"/>
      <c r="K10" s="186"/>
      <c r="L10" s="184"/>
      <c r="M10" s="190"/>
      <c r="N10" s="184"/>
      <c r="O10" s="186"/>
      <c r="P10" s="187"/>
      <c r="Q10" s="187"/>
    </row>
    <row r="11" spans="1:17" s="188" customFormat="1" ht="21.95" customHeight="1" x14ac:dyDescent="0.2">
      <c r="A11" s="32" t="s">
        <v>41</v>
      </c>
      <c r="B11" s="35"/>
      <c r="C11" s="35"/>
      <c r="D11" s="35"/>
      <c r="E11" s="35"/>
      <c r="F11" s="35"/>
      <c r="G11" s="36"/>
      <c r="H11" s="37"/>
      <c r="I11" s="191"/>
      <c r="J11" s="38"/>
      <c r="K11" s="186"/>
      <c r="L11" s="184"/>
      <c r="M11" s="192"/>
      <c r="N11" s="184"/>
      <c r="O11" s="186"/>
      <c r="P11" s="187"/>
      <c r="Q11" s="187"/>
    </row>
    <row r="12" spans="1:17" s="188" customFormat="1" ht="24.95" customHeight="1" x14ac:dyDescent="0.4">
      <c r="A12" s="32" t="s">
        <v>53</v>
      </c>
      <c r="B12" s="35"/>
      <c r="C12" s="35"/>
      <c r="D12" s="35"/>
      <c r="E12" s="35"/>
      <c r="F12" s="35"/>
      <c r="G12" s="36"/>
      <c r="H12" s="37"/>
      <c r="I12" s="28"/>
      <c r="J12" s="53" t="str">
        <f>IF(OR(B5="ปริญญาโท",B5="ปริญญาเอก",B5=""),"หลักสูตรป.โท/เอกให้ใส่ ขีด (-)","")</f>
        <v>หลักสูตรป.โท/เอกให้ใส่ ขีด (-)</v>
      </c>
      <c r="K12" s="186"/>
      <c r="L12" s="193"/>
      <c r="M12" s="192" t="s">
        <v>64</v>
      </c>
      <c r="N12" s="186"/>
      <c r="O12" s="186"/>
      <c r="P12" s="187"/>
      <c r="Q12" s="187"/>
    </row>
    <row r="13" spans="1:17" s="188" customFormat="1" ht="24.95" customHeight="1" x14ac:dyDescent="0.4">
      <c r="A13" s="144" t="s">
        <v>54</v>
      </c>
      <c r="B13" s="145"/>
      <c r="C13" s="145"/>
      <c r="D13" s="145"/>
      <c r="E13" s="145"/>
      <c r="F13" s="145"/>
      <c r="G13" s="145"/>
      <c r="H13" s="146"/>
      <c r="I13" s="28"/>
      <c r="J13" s="53" t="str">
        <f>IF(OR(B5="ปริญญาตรี",B5="ป. บัณฑิต",B5=""),"หลักสูตรป.ตรี/ป.บันฑิตให้ใส่ ขีด (-)","")</f>
        <v>หลักสูตรป.ตรี/ป.บันฑิตให้ใส่ ขีด (-)</v>
      </c>
      <c r="K13" s="193"/>
      <c r="L13" s="193"/>
      <c r="M13" s="192" t="s">
        <v>65</v>
      </c>
      <c r="N13" s="186"/>
      <c r="O13" s="186"/>
      <c r="P13" s="187"/>
      <c r="Q13" s="187"/>
    </row>
    <row r="14" spans="1:17" s="188" customFormat="1" ht="21.95" customHeight="1" x14ac:dyDescent="0.4">
      <c r="A14" s="147" t="s">
        <v>5</v>
      </c>
      <c r="B14" s="148"/>
      <c r="C14" s="148"/>
      <c r="D14" s="148"/>
      <c r="E14" s="148"/>
      <c r="F14" s="148"/>
      <c r="G14" s="148"/>
      <c r="H14" s="149"/>
      <c r="I14" s="39" t="str">
        <f>IF(AND(I11="-",I12="-",I13="-"),"-",IFERROR(AVERAGE(I11:I13),"Auto-calculate"))</f>
        <v>Auto-calculate</v>
      </c>
      <c r="J14" s="40"/>
      <c r="L14" s="193"/>
      <c r="M14" s="192" t="s">
        <v>66</v>
      </c>
      <c r="N14" s="186"/>
      <c r="O14" s="186"/>
      <c r="P14" s="187"/>
      <c r="Q14" s="187"/>
    </row>
    <row r="15" spans="1:17" s="188" customFormat="1" ht="21" customHeight="1" x14ac:dyDescent="0.4">
      <c r="A15" s="119" t="s">
        <v>47</v>
      </c>
      <c r="B15" s="120"/>
      <c r="C15" s="120"/>
      <c r="D15" s="120"/>
      <c r="E15" s="120"/>
      <c r="F15" s="120"/>
      <c r="G15" s="120"/>
      <c r="H15" s="120"/>
      <c r="I15" s="123"/>
      <c r="J15" s="124"/>
      <c r="K15" s="193"/>
      <c r="L15" s="193"/>
      <c r="M15" s="192" t="s">
        <v>67</v>
      </c>
      <c r="N15" s="186"/>
      <c r="O15" s="186"/>
      <c r="P15" s="187"/>
      <c r="Q15" s="187"/>
    </row>
    <row r="16" spans="1:17" s="188" customFormat="1" ht="21.95" customHeight="1" x14ac:dyDescent="0.4">
      <c r="A16" s="32" t="s">
        <v>40</v>
      </c>
      <c r="B16" s="36"/>
      <c r="C16" s="36"/>
      <c r="D16" s="36"/>
      <c r="E16" s="36"/>
      <c r="F16" s="36"/>
      <c r="G16" s="36"/>
      <c r="H16" s="37"/>
      <c r="I16" s="28"/>
      <c r="J16" s="41"/>
      <c r="K16" s="193"/>
      <c r="L16" s="193"/>
      <c r="M16" s="192" t="s">
        <v>68</v>
      </c>
      <c r="N16" s="186"/>
      <c r="O16" s="186"/>
      <c r="P16" s="187"/>
      <c r="Q16" s="187"/>
    </row>
    <row r="17" spans="1:17" s="188" customFormat="1" ht="21.95" customHeight="1" x14ac:dyDescent="0.4">
      <c r="A17" s="32" t="s">
        <v>39</v>
      </c>
      <c r="B17" s="36"/>
      <c r="C17" s="36"/>
      <c r="D17" s="36"/>
      <c r="E17" s="36"/>
      <c r="F17" s="36"/>
      <c r="G17" s="36"/>
      <c r="H17" s="37"/>
      <c r="I17" s="28"/>
      <c r="J17" s="41"/>
      <c r="K17" s="193"/>
      <c r="L17" s="193"/>
      <c r="M17" s="192" t="s">
        <v>69</v>
      </c>
      <c r="N17" s="186"/>
      <c r="O17" s="186"/>
      <c r="P17" s="187"/>
      <c r="Q17" s="187"/>
    </row>
    <row r="18" spans="1:17" s="188" customFormat="1" ht="21.95" customHeight="1" x14ac:dyDescent="0.4">
      <c r="A18" s="32" t="s">
        <v>38</v>
      </c>
      <c r="B18" s="36"/>
      <c r="C18" s="36"/>
      <c r="D18" s="36"/>
      <c r="E18" s="36"/>
      <c r="F18" s="36"/>
      <c r="G18" s="36"/>
      <c r="H18" s="37"/>
      <c r="I18" s="28"/>
      <c r="J18" s="41"/>
      <c r="K18" s="193"/>
      <c r="L18" s="193"/>
      <c r="M18" s="192" t="s">
        <v>70</v>
      </c>
      <c r="N18" s="186"/>
      <c r="O18" s="186"/>
      <c r="P18" s="187"/>
      <c r="Q18" s="187"/>
    </row>
    <row r="19" spans="1:17" s="188" customFormat="1" ht="21.95" customHeight="1" x14ac:dyDescent="0.4">
      <c r="A19" s="147" t="s">
        <v>6</v>
      </c>
      <c r="B19" s="148"/>
      <c r="C19" s="148"/>
      <c r="D19" s="148"/>
      <c r="E19" s="148"/>
      <c r="F19" s="148"/>
      <c r="G19" s="148"/>
      <c r="H19" s="149"/>
      <c r="I19" s="39" t="str">
        <f>IFERROR(AVERAGE(I16:I18),"Auto-calculate")</f>
        <v>Auto-calculate</v>
      </c>
      <c r="J19" s="40"/>
      <c r="K19" s="193"/>
      <c r="L19" s="193"/>
      <c r="M19" s="192" t="s">
        <v>71</v>
      </c>
      <c r="N19" s="186"/>
      <c r="O19" s="186"/>
      <c r="P19" s="187"/>
      <c r="Q19" s="187"/>
    </row>
    <row r="20" spans="1:17" s="188" customFormat="1" ht="21" customHeight="1" x14ac:dyDescent="0.4">
      <c r="A20" s="119" t="s">
        <v>55</v>
      </c>
      <c r="B20" s="120"/>
      <c r="C20" s="120"/>
      <c r="D20" s="120"/>
      <c r="E20" s="120"/>
      <c r="F20" s="120"/>
      <c r="G20" s="120"/>
      <c r="H20" s="120"/>
      <c r="I20" s="123"/>
      <c r="J20" s="124"/>
      <c r="K20" s="193"/>
      <c r="L20" s="193"/>
      <c r="M20" s="192" t="s">
        <v>72</v>
      </c>
      <c r="N20" s="186"/>
      <c r="O20" s="186"/>
      <c r="P20" s="187"/>
      <c r="Q20" s="187"/>
    </row>
    <row r="21" spans="1:17" s="188" customFormat="1" ht="21.95" customHeight="1" x14ac:dyDescent="0.4">
      <c r="A21" s="32" t="s">
        <v>37</v>
      </c>
      <c r="B21" s="36"/>
      <c r="C21" s="36"/>
      <c r="D21" s="36"/>
      <c r="E21" s="36"/>
      <c r="F21" s="36"/>
      <c r="G21" s="36"/>
      <c r="H21" s="37"/>
      <c r="I21" s="28"/>
      <c r="J21" s="41"/>
      <c r="K21" s="193"/>
      <c r="L21" s="193"/>
      <c r="M21" s="190"/>
      <c r="N21" s="186"/>
      <c r="O21" s="186"/>
      <c r="P21" s="187"/>
      <c r="Q21" s="187"/>
    </row>
    <row r="22" spans="1:17" s="188" customFormat="1" ht="21.95" customHeight="1" x14ac:dyDescent="0.2">
      <c r="A22" s="32" t="s">
        <v>36</v>
      </c>
      <c r="B22" s="36"/>
      <c r="C22" s="36"/>
      <c r="D22" s="36"/>
      <c r="E22" s="36"/>
      <c r="F22" s="36"/>
      <c r="G22" s="36"/>
      <c r="H22" s="37"/>
      <c r="I22" s="29" t="str">
        <f>IFERROR(AVERAGE(I23:I26),"Auto-calculate")</f>
        <v>Auto-calculate</v>
      </c>
      <c r="J22" s="41"/>
      <c r="K22" s="186"/>
      <c r="L22" s="186"/>
      <c r="M22" s="194"/>
      <c r="N22" s="186"/>
      <c r="O22" s="186"/>
      <c r="P22" s="187"/>
      <c r="Q22" s="187"/>
    </row>
    <row r="23" spans="1:17" s="188" customFormat="1" ht="21.95" customHeight="1" x14ac:dyDescent="0.2">
      <c r="A23" s="42" t="s">
        <v>84</v>
      </c>
      <c r="B23" s="43"/>
      <c r="C23" s="43"/>
      <c r="D23" s="43"/>
      <c r="E23" s="43"/>
      <c r="F23" s="43"/>
      <c r="G23" s="44"/>
      <c r="H23" s="45"/>
      <c r="I23" s="28"/>
      <c r="J23" s="46"/>
      <c r="K23" s="186"/>
      <c r="L23" s="186"/>
      <c r="M23" s="190" t="s">
        <v>59</v>
      </c>
      <c r="N23" s="186"/>
      <c r="O23" s="186"/>
      <c r="P23" s="187"/>
    </row>
    <row r="24" spans="1:17" s="188" customFormat="1" ht="21.95" customHeight="1" x14ac:dyDescent="0.2">
      <c r="A24" s="42" t="s">
        <v>85</v>
      </c>
      <c r="B24" s="43"/>
      <c r="C24" s="43"/>
      <c r="D24" s="43"/>
      <c r="E24" s="43"/>
      <c r="F24" s="43"/>
      <c r="G24" s="44"/>
      <c r="H24" s="45"/>
      <c r="I24" s="28"/>
      <c r="J24" s="46"/>
      <c r="K24" s="186"/>
      <c r="L24" s="186"/>
      <c r="M24" s="190" t="s">
        <v>62</v>
      </c>
      <c r="N24" s="186"/>
      <c r="O24" s="186"/>
      <c r="P24" s="187"/>
    </row>
    <row r="25" spans="1:17" s="188" customFormat="1" ht="21.95" customHeight="1" x14ac:dyDescent="0.2">
      <c r="A25" s="42" t="s">
        <v>86</v>
      </c>
      <c r="B25" s="43"/>
      <c r="C25" s="43"/>
      <c r="D25" s="43"/>
      <c r="E25" s="43"/>
      <c r="F25" s="43"/>
      <c r="G25" s="44"/>
      <c r="H25" s="45"/>
      <c r="I25" s="28"/>
      <c r="J25" s="46"/>
      <c r="K25" s="186"/>
      <c r="L25" s="186"/>
      <c r="M25" s="190" t="s">
        <v>60</v>
      </c>
      <c r="N25" s="186"/>
      <c r="O25" s="186"/>
      <c r="P25" s="187"/>
    </row>
    <row r="26" spans="1:17" s="188" customFormat="1" ht="23.1" customHeight="1" x14ac:dyDescent="0.2">
      <c r="A26" s="156" t="s">
        <v>87</v>
      </c>
      <c r="B26" s="157"/>
      <c r="C26" s="157"/>
      <c r="D26" s="157"/>
      <c r="E26" s="157"/>
      <c r="F26" s="157"/>
      <c r="G26" s="157"/>
      <c r="H26" s="158"/>
      <c r="I26" s="28"/>
      <c r="J26" s="53" t="str">
        <f>IF(OR(B5="ปริญญาตรี",B5="ป. บัณฑิต",B5="ปริญญาโท",B5=""),"หลักสูตรป.ตรี/ป.บันฑิต/ป.โท ให้ใส่ ขีด (-)","")</f>
        <v>หลักสูตรป.ตรี/ป.บันฑิต/ป.โท ให้ใส่ ขีด (-)</v>
      </c>
      <c r="K26" s="184"/>
      <c r="L26" s="184"/>
      <c r="M26" s="190" t="s">
        <v>61</v>
      </c>
      <c r="N26" s="184"/>
      <c r="O26" s="184"/>
    </row>
    <row r="27" spans="1:17" s="188" customFormat="1" ht="21.95" customHeight="1" x14ac:dyDescent="0.2">
      <c r="A27" s="32" t="s">
        <v>35</v>
      </c>
      <c r="B27" s="36"/>
      <c r="C27" s="36"/>
      <c r="D27" s="36"/>
      <c r="E27" s="36"/>
      <c r="F27" s="36"/>
      <c r="G27" s="36"/>
      <c r="H27" s="37"/>
      <c r="I27" s="28"/>
      <c r="J27" s="41"/>
      <c r="K27" s="184"/>
      <c r="L27" s="184"/>
      <c r="M27" s="190"/>
      <c r="N27" s="184"/>
      <c r="O27" s="184"/>
    </row>
    <row r="28" spans="1:17" s="188" customFormat="1" ht="21.95" customHeight="1" x14ac:dyDescent="0.2">
      <c r="A28" s="147" t="s">
        <v>7</v>
      </c>
      <c r="B28" s="148"/>
      <c r="C28" s="148"/>
      <c r="D28" s="148"/>
      <c r="E28" s="148"/>
      <c r="F28" s="148"/>
      <c r="G28" s="148"/>
      <c r="H28" s="149"/>
      <c r="I28" s="39" t="str">
        <f>IFERROR(AVERAGE(I21:I22,I27),"Auto-calculate")</f>
        <v>Auto-calculate</v>
      </c>
      <c r="J28" s="40"/>
      <c r="K28" s="184"/>
      <c r="L28" s="184"/>
      <c r="M28" s="190"/>
      <c r="N28" s="184"/>
      <c r="O28" s="184"/>
    </row>
    <row r="29" spans="1:17" s="188" customFormat="1" ht="21" customHeight="1" x14ac:dyDescent="0.2">
      <c r="A29" s="119" t="s">
        <v>8</v>
      </c>
      <c r="B29" s="120"/>
      <c r="C29" s="120"/>
      <c r="D29" s="120"/>
      <c r="E29" s="120"/>
      <c r="F29" s="120"/>
      <c r="G29" s="120"/>
      <c r="H29" s="120"/>
      <c r="I29" s="123"/>
      <c r="J29" s="124"/>
      <c r="K29" s="184"/>
      <c r="L29" s="184"/>
      <c r="M29" s="190"/>
      <c r="N29" s="184"/>
      <c r="O29" s="184"/>
    </row>
    <row r="30" spans="1:17" s="188" customFormat="1" ht="21.95" customHeight="1" x14ac:dyDescent="0.2">
      <c r="A30" s="32" t="s">
        <v>34</v>
      </c>
      <c r="B30" s="36"/>
      <c r="C30" s="36"/>
      <c r="D30" s="36"/>
      <c r="E30" s="36"/>
      <c r="F30" s="36"/>
      <c r="G30" s="36"/>
      <c r="H30" s="37"/>
      <c r="I30" s="28"/>
      <c r="J30" s="41"/>
      <c r="K30" s="184"/>
      <c r="L30" s="184"/>
      <c r="M30" s="190"/>
      <c r="N30" s="184"/>
      <c r="O30" s="184"/>
    </row>
    <row r="31" spans="1:17" s="188" customFormat="1" ht="21.95" customHeight="1" x14ac:dyDescent="0.2">
      <c r="A31" s="32" t="s">
        <v>33</v>
      </c>
      <c r="B31" s="36"/>
      <c r="C31" s="36"/>
      <c r="D31" s="36"/>
      <c r="E31" s="36"/>
      <c r="F31" s="36"/>
      <c r="G31" s="36"/>
      <c r="H31" s="37"/>
      <c r="I31" s="28"/>
      <c r="J31" s="41"/>
      <c r="K31" s="184"/>
      <c r="L31" s="184"/>
      <c r="M31" s="190"/>
      <c r="N31" s="184"/>
      <c r="O31" s="184"/>
    </row>
    <row r="32" spans="1:17" s="188" customFormat="1" ht="21.95" customHeight="1" x14ac:dyDescent="0.2">
      <c r="A32" s="32" t="s">
        <v>32</v>
      </c>
      <c r="B32" s="36"/>
      <c r="C32" s="36"/>
      <c r="D32" s="36"/>
      <c r="E32" s="36"/>
      <c r="F32" s="36"/>
      <c r="G32" s="36"/>
      <c r="H32" s="37"/>
      <c r="I32" s="28"/>
      <c r="J32" s="41"/>
      <c r="K32" s="184"/>
      <c r="L32" s="184"/>
      <c r="M32" s="190"/>
      <c r="N32" s="184"/>
      <c r="O32" s="184"/>
    </row>
    <row r="33" spans="1:15" s="188" customFormat="1" ht="21.95" customHeight="1" x14ac:dyDescent="0.2">
      <c r="A33" s="47" t="s">
        <v>31</v>
      </c>
      <c r="B33" s="48"/>
      <c r="C33" s="48"/>
      <c r="D33" s="48"/>
      <c r="E33" s="48"/>
      <c r="F33" s="48"/>
      <c r="G33" s="48"/>
      <c r="H33" s="49"/>
      <c r="I33" s="28"/>
      <c r="J33" s="41"/>
      <c r="K33" s="184"/>
      <c r="L33" s="184"/>
      <c r="M33" s="190"/>
      <c r="N33" s="184"/>
      <c r="O33" s="184"/>
    </row>
    <row r="34" spans="1:15" s="188" customFormat="1" ht="21.95" customHeight="1" x14ac:dyDescent="0.2">
      <c r="A34" s="147" t="s">
        <v>9</v>
      </c>
      <c r="B34" s="148"/>
      <c r="C34" s="148"/>
      <c r="D34" s="148"/>
      <c r="E34" s="148"/>
      <c r="F34" s="148"/>
      <c r="G34" s="148"/>
      <c r="H34" s="149"/>
      <c r="I34" s="39" t="str">
        <f>IFERROR(AVERAGE(I30:I33),"Auto-calculate")</f>
        <v>Auto-calculate</v>
      </c>
      <c r="J34" s="40"/>
      <c r="K34" s="184"/>
      <c r="L34" s="184"/>
      <c r="M34" s="190"/>
      <c r="N34" s="184"/>
      <c r="O34" s="184"/>
    </row>
    <row r="35" spans="1:15" s="188" customFormat="1" ht="21" customHeight="1" x14ac:dyDescent="0.2">
      <c r="A35" s="119" t="s">
        <v>10</v>
      </c>
      <c r="B35" s="120"/>
      <c r="C35" s="120"/>
      <c r="D35" s="120"/>
      <c r="E35" s="120"/>
      <c r="F35" s="120"/>
      <c r="G35" s="120"/>
      <c r="H35" s="120"/>
      <c r="I35" s="123"/>
      <c r="J35" s="124"/>
      <c r="K35" s="184"/>
      <c r="L35" s="184"/>
      <c r="M35" s="190"/>
      <c r="N35" s="184"/>
      <c r="O35" s="184"/>
    </row>
    <row r="36" spans="1:15" s="188" customFormat="1" ht="21.95" customHeight="1" x14ac:dyDescent="0.2">
      <c r="A36" s="32" t="s">
        <v>11</v>
      </c>
      <c r="B36" s="36"/>
      <c r="C36" s="36"/>
      <c r="D36" s="36"/>
      <c r="E36" s="36"/>
      <c r="F36" s="36"/>
      <c r="G36" s="36"/>
      <c r="H36" s="37"/>
      <c r="I36" s="28"/>
      <c r="J36" s="41"/>
      <c r="K36" s="184"/>
      <c r="L36" s="184"/>
      <c r="M36" s="190"/>
      <c r="N36" s="184"/>
      <c r="O36" s="184"/>
    </row>
    <row r="37" spans="1:15" s="188" customFormat="1" ht="21.95" customHeight="1" x14ac:dyDescent="0.2">
      <c r="A37" s="150" t="s">
        <v>12</v>
      </c>
      <c r="B37" s="151"/>
      <c r="C37" s="151"/>
      <c r="D37" s="151"/>
      <c r="E37" s="151"/>
      <c r="F37" s="151"/>
      <c r="G37" s="151"/>
      <c r="H37" s="152"/>
      <c r="I37" s="125" t="str">
        <f>IF(I36="-","-",IFERROR(AVERAGE(I36),"Auto-calculate"))</f>
        <v>Auto-calculate</v>
      </c>
      <c r="J37" s="50"/>
      <c r="K37" s="184"/>
      <c r="L37" s="184"/>
      <c r="M37" s="190"/>
      <c r="N37" s="184"/>
      <c r="O37" s="184"/>
    </row>
    <row r="38" spans="1:15" s="188" customFormat="1" ht="21.95" customHeight="1" thickBot="1" x14ac:dyDescent="0.25">
      <c r="A38" s="153" t="s">
        <v>13</v>
      </c>
      <c r="B38" s="154"/>
      <c r="C38" s="154"/>
      <c r="D38" s="154"/>
      <c r="E38" s="154"/>
      <c r="F38" s="154"/>
      <c r="G38" s="154"/>
      <c r="H38" s="155"/>
      <c r="I38" s="126" t="str">
        <f>IFERROR(AVERAGE(I11:I13,I16:I18,I21:I22,I27,I30:I33,I36),"Auto-calculate")</f>
        <v>Auto-calculate</v>
      </c>
      <c r="J38" s="127" t="str">
        <f>IF(I9="ไม่ผ่านการประเมิน","คะแนนประเมิน= 0"," ")</f>
        <v xml:space="preserve"> </v>
      </c>
      <c r="K38" s="184"/>
      <c r="L38" s="184"/>
      <c r="M38" s="190"/>
      <c r="N38" s="184"/>
      <c r="O38" s="184"/>
    </row>
    <row r="39" spans="1:15" ht="15" customHeight="1" x14ac:dyDescent="0.5">
      <c r="L39" s="197"/>
      <c r="M39" s="198"/>
    </row>
    <row r="40" spans="1:15" ht="15" customHeight="1" x14ac:dyDescent="0.5">
      <c r="L40" s="197"/>
      <c r="M40" s="198"/>
    </row>
    <row r="41" spans="1:15" ht="25.5" customHeight="1" x14ac:dyDescent="0.55000000000000004">
      <c r="A41" s="199" t="s">
        <v>89</v>
      </c>
      <c r="B41" s="199"/>
      <c r="C41" s="199"/>
      <c r="D41" s="199"/>
      <c r="E41" s="199"/>
      <c r="F41" s="199"/>
      <c r="G41" s="199"/>
      <c r="H41" s="199"/>
      <c r="I41" s="199"/>
      <c r="J41" s="199"/>
      <c r="M41" s="200"/>
    </row>
  </sheetData>
  <sheetProtection algorithmName="SHA-512" hashValue="z+ritFVVWtqmDx1NcTaK5VkV+RdHM/0J50DA/k3eeQYaqVIaNgzVbn0qZ6dKY7e57Qz9fWqmR5rfWXREQGXK4Q==" saltValue="kAM9reYKZAouU6qEkgXbcA==" spinCount="100000" sheet="1" objects="1" scenarios="1"/>
  <dataConsolidate/>
  <mergeCells count="14">
    <mergeCell ref="A1:J1"/>
    <mergeCell ref="A41:J41"/>
    <mergeCell ref="A7:H7"/>
    <mergeCell ref="B5:C5"/>
    <mergeCell ref="G5:J5"/>
    <mergeCell ref="B3:I3"/>
    <mergeCell ref="A13:H13"/>
    <mergeCell ref="A14:H14"/>
    <mergeCell ref="A19:H19"/>
    <mergeCell ref="A28:H28"/>
    <mergeCell ref="A34:H34"/>
    <mergeCell ref="A37:H37"/>
    <mergeCell ref="A38:H38"/>
    <mergeCell ref="A26:H26"/>
  </mergeCells>
  <conditionalFormatting sqref="L9">
    <cfRule type="expression" dxfId="11" priority="14">
      <formula>LEN(I9)=14</formula>
    </cfRule>
  </conditionalFormatting>
  <conditionalFormatting sqref="I9">
    <cfRule type="cellIs" dxfId="10" priority="6" operator="equal">
      <formula>"ผ่านการประเมิน"</formula>
    </cfRule>
    <cfRule type="expression" dxfId="9" priority="7">
      <formula>"ผ่านการประเมิน"</formula>
    </cfRule>
    <cfRule type="cellIs" dxfId="8" priority="12" operator="equal">
      <formula>"ไม่ผ่านการประเมิน"</formula>
    </cfRule>
  </conditionalFormatting>
  <conditionalFormatting sqref="I16:I18 I21 I23:I27 I30:I33 I36 I11:I13 G5">
    <cfRule type="notContainsBlanks" dxfId="7" priority="18">
      <formula>LEN(TRIM(G5))&gt;0</formula>
    </cfRule>
  </conditionalFormatting>
  <conditionalFormatting sqref="B5">
    <cfRule type="notContainsBlanks" dxfId="6" priority="16">
      <formula>LEN(TRIM(B5))&gt;0</formula>
    </cfRule>
  </conditionalFormatting>
  <conditionalFormatting sqref="B3">
    <cfRule type="notContainsBlanks" dxfId="5" priority="3">
      <formula>LEN(TRIM(B3))&gt;0</formula>
    </cfRule>
  </conditionalFormatting>
  <dataValidations xWindow="686" yWindow="387" count="5">
    <dataValidation type="list" allowBlank="1" showInputMessage="1" showErrorMessage="1" sqref="M10">
      <formula1>$M$8:$M$9</formula1>
    </dataValidation>
    <dataValidation type="decimal" errorStyle="warning" allowBlank="1" showInputMessage="1" showErrorMessage="1" error="ใส่คะแนน 0 ถึง 5 หรือ ขีด(-) กดปุ่ม Yes" sqref="I36 I16:I18 I21 I23:I27 I30:I33 I11:I13">
      <formula1>0</formula1>
      <formula2>5</formula2>
    </dataValidation>
    <dataValidation type="list" allowBlank="1" showInputMessage="1" showErrorMessage="1" errorTitle="Error" error="เลือก ผ่าน/ไม่ผ่านการประเมิน" sqref="I9">
      <formula1>$M$7:$M$9</formula1>
    </dataValidation>
    <dataValidation type="list" allowBlank="1" showInputMessage="1" showErrorMessage="1" sqref="B5">
      <formula1>$M$22:$M$26</formula1>
    </dataValidation>
    <dataValidation type="list" allowBlank="1" showInputMessage="1" showErrorMessage="1" sqref="G5">
      <formula1>$M$11:$M$20</formula1>
    </dataValidation>
  </dataValidations>
  <pageMargins left="0.46" right="0.35433070866141736" top="0.27559055118110237" bottom="0.57999999999999996" header="0.23622047244094491" footer="0.15748031496062992"/>
  <pageSetup paperSize="9" fitToWidth="0" orientation="portrait" r:id="rId1"/>
  <headerFooter>
    <oddFooter>&amp;L&amp;G  &amp;10 มหาวิทยาลัยเทคโนโลยีราชมงคลพระนคร</oddFooter>
  </headerFooter>
  <ignoredErrors>
    <ignoredError sqref="J9" unlockedFormula="1"/>
    <ignoredError sqref="I22" formulaRange="1"/>
  </ignoredErrors>
  <drawing r:id="rId2"/>
  <legacyDrawing r:id="rId3"/>
  <legacyDrawingHF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15204D70-DE42-49C3-BD9F-6C4EFFFEAF31}">
            <xm:f>NOT(ISERROR(SEARCH("bank",I11)))</xm:f>
            <xm:f>"bank"</xm:f>
            <x14:dxf>
              <font>
                <color rgb="FF9C0006"/>
              </font>
              <fill>
                <patternFill patternType="none">
                  <bgColor auto="1"/>
                </patternFill>
              </fill>
            </x14:dxf>
          </x14:cfRule>
          <xm:sqref>I11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A1:W32"/>
  <sheetViews>
    <sheetView zoomScaleNormal="100" workbookViewId="0">
      <selection activeCell="B4" sqref="B4:G4"/>
    </sheetView>
  </sheetViews>
  <sheetFormatPr defaultColWidth="9" defaultRowHeight="24" x14ac:dyDescent="0.55000000000000004"/>
  <cols>
    <col min="1" max="1" width="8.125" style="23" customWidth="1"/>
    <col min="2" max="3" width="9" style="23"/>
    <col min="4" max="6" width="12.5" style="79" customWidth="1"/>
    <col min="7" max="7" width="11.125" style="23" customWidth="1"/>
    <col min="8" max="8" width="23.125" style="23" customWidth="1"/>
    <col min="9" max="9" width="17.75" style="23" customWidth="1"/>
    <col min="10" max="14" width="13.125" style="25" customWidth="1"/>
    <col min="15" max="15" width="4.875" style="25" customWidth="1"/>
    <col min="16" max="16" width="14" style="83" customWidth="1"/>
    <col min="17" max="17" width="18.375" style="83" customWidth="1"/>
    <col min="18" max="23" width="9" style="84"/>
    <col min="24" max="16384" width="9" style="23"/>
  </cols>
  <sheetData>
    <row r="1" spans="1:23" x14ac:dyDescent="0.55000000000000004">
      <c r="A1" s="165" t="s">
        <v>73</v>
      </c>
      <c r="B1" s="165"/>
      <c r="C1" s="165"/>
      <c r="D1" s="165"/>
      <c r="E1" s="165"/>
      <c r="F1" s="165"/>
      <c r="G1" s="165"/>
      <c r="H1" s="165"/>
    </row>
    <row r="2" spans="1:23" ht="26.25" customHeight="1" x14ac:dyDescent="0.55000000000000004">
      <c r="A2" s="201" t="s">
        <v>57</v>
      </c>
      <c r="B2" s="202">
        <f>'ผลคะแนนระดับหลักสูตร(ผูกสูตร)'!$B$3:$F$3</f>
        <v>0</v>
      </c>
      <c r="C2" s="202"/>
      <c r="D2" s="202"/>
      <c r="E2" s="202"/>
      <c r="F2" s="202"/>
      <c r="G2" s="193"/>
      <c r="H2" s="193"/>
      <c r="I2" s="172"/>
      <c r="J2" s="203"/>
    </row>
    <row r="3" spans="1:23" s="57" customFormat="1" ht="82.5" customHeight="1" x14ac:dyDescent="0.55000000000000004">
      <c r="A3" s="128" t="s">
        <v>14</v>
      </c>
      <c r="B3" s="128" t="s">
        <v>15</v>
      </c>
      <c r="C3" s="128" t="s">
        <v>16</v>
      </c>
      <c r="D3" s="129" t="s">
        <v>17</v>
      </c>
      <c r="E3" s="129" t="s">
        <v>18</v>
      </c>
      <c r="F3" s="129" t="s">
        <v>19</v>
      </c>
      <c r="G3" s="128" t="s">
        <v>20</v>
      </c>
      <c r="H3" s="130" t="s">
        <v>21</v>
      </c>
      <c r="I3" s="172"/>
      <c r="J3" s="56"/>
      <c r="K3" s="56"/>
      <c r="L3" s="56"/>
      <c r="M3" s="56"/>
      <c r="N3" s="56"/>
      <c r="O3" s="56"/>
      <c r="P3" s="85"/>
      <c r="Q3" s="85"/>
      <c r="R3" s="86"/>
      <c r="S3" s="86"/>
      <c r="T3" s="86"/>
      <c r="U3" s="86"/>
      <c r="V3" s="86"/>
      <c r="W3" s="86"/>
    </row>
    <row r="4" spans="1:23" ht="24.95" customHeight="1" x14ac:dyDescent="0.55000000000000004">
      <c r="A4" s="58">
        <v>1</v>
      </c>
      <c r="B4" s="204" t="str">
        <f>IF('ผลคะแนนระดับหลักสูตร(ผูกสูตร)'!I9="","",'ผลคะแนนระดับหลักสูตร(ผูกสูตร)'!I9)</f>
        <v/>
      </c>
      <c r="C4" s="205"/>
      <c r="D4" s="205"/>
      <c r="E4" s="205"/>
      <c r="F4" s="205"/>
      <c r="G4" s="205"/>
      <c r="H4" s="81" t="str">
        <f>IF('ผลคะแนนระดับหลักสูตร(ผูกสูตร)'!I9="","",IF('ผลคะแนนระดับหลักสูตร(ผูกสูตร)'!I9="ผ่านการประเมิน","หลักสูตรได้มาตรฐาน","หลักสูตรไม่ได้มาตรฐาน"))</f>
        <v/>
      </c>
      <c r="I4" s="172"/>
      <c r="J4" s="59" t="s">
        <v>14</v>
      </c>
      <c r="K4" s="60" t="s">
        <v>17</v>
      </c>
      <c r="L4" s="60" t="s">
        <v>18</v>
      </c>
      <c r="M4" s="60" t="s">
        <v>19</v>
      </c>
      <c r="N4" s="61"/>
      <c r="O4" s="61"/>
      <c r="P4" s="62"/>
      <c r="Q4" s="63"/>
      <c r="R4" s="63"/>
      <c r="S4" s="63"/>
      <c r="T4" s="87"/>
      <c r="U4" s="87"/>
      <c r="V4" s="87"/>
    </row>
    <row r="5" spans="1:23" ht="24.95" customHeight="1" x14ac:dyDescent="0.55000000000000004">
      <c r="A5" s="64">
        <v>2</v>
      </c>
      <c r="B5" s="159" t="s">
        <v>22</v>
      </c>
      <c r="C5" s="65">
        <v>2</v>
      </c>
      <c r="D5" s="88" t="s">
        <v>4</v>
      </c>
      <c r="E5" s="88" t="s">
        <v>4</v>
      </c>
      <c r="F5" s="66" t="str">
        <f>IF(AND('ผลคะแนนระดับหลักสูตร(ผูกสูตร)'!I11="-",'ผลคะแนนระดับหลักสูตร(ผูกสูตร)'!I12="-",'ผลคะแนนระดับหลักสูตร(ผูกสูตร)'!I13="-"),"-",IFERROR(AVERAGE('ผลคะแนนระดับหลักสูตร(ผูกสูตร)'!I11:I13),"Auto-calculate"))</f>
        <v>Auto-calculate</v>
      </c>
      <c r="G5" s="66" t="str">
        <f>'ผลคะแนนระดับหลักสูตร(ผูกสูตร)'!I14</f>
        <v>Auto-calculate</v>
      </c>
      <c r="H5" s="24" t="str">
        <f>IF(G5="-","-",IF(G5&gt;=4.01,"ระดับคุณภาพดีมาก",IF(G5&gt;=3.01,"ระดับคุณภาพดี",IF(G5&gt;=2.01,"ระดับคุณภาพปานกลาง",IF(G5&gt;=0.01,"ระดับคุณภาพน้อย")))))</f>
        <v>ระดับคุณภาพดีมาก</v>
      </c>
      <c r="I5" s="80"/>
      <c r="J5" s="67" t="s">
        <v>23</v>
      </c>
      <c r="K5" s="68" t="str">
        <f>D10</f>
        <v>Auto-calculate</v>
      </c>
      <c r="L5" s="68" t="str">
        <f>E10</f>
        <v>Auto-calculate</v>
      </c>
      <c r="M5" s="68" t="str">
        <f>F10</f>
        <v>Auto-calculate</v>
      </c>
      <c r="N5" s="61"/>
      <c r="O5" s="61"/>
      <c r="P5" s="67" t="s">
        <v>30</v>
      </c>
      <c r="Q5" s="69" t="str">
        <f>D9</f>
        <v>-</v>
      </c>
      <c r="R5" s="69" t="str">
        <f>E9</f>
        <v>Auto-calculate</v>
      </c>
      <c r="S5" s="69" t="str">
        <f>F9</f>
        <v>-</v>
      </c>
      <c r="T5" s="87"/>
      <c r="U5" s="87"/>
      <c r="V5" s="87"/>
    </row>
    <row r="6" spans="1:23" ht="24.95" customHeight="1" x14ac:dyDescent="0.55000000000000004">
      <c r="A6" s="58">
        <v>3</v>
      </c>
      <c r="B6" s="160"/>
      <c r="C6" s="65">
        <v>3</v>
      </c>
      <c r="D6" s="70" t="str">
        <f>IFERROR(AVERAGE('ผลคะแนนระดับหลักสูตร(ผูกสูตร)'!I16:I18),"Auto-calculate")</f>
        <v>Auto-calculate</v>
      </c>
      <c r="E6" s="88" t="s">
        <v>4</v>
      </c>
      <c r="F6" s="88" t="s">
        <v>4</v>
      </c>
      <c r="G6" s="66" t="str">
        <f>'ผลคะแนนระดับหลักสูตร(ผูกสูตร)'!I19</f>
        <v>Auto-calculate</v>
      </c>
      <c r="H6" s="24" t="str">
        <f>IF(G6&gt;=4.01,"ระดับคุณภาพดีมาก",IF(G6&gt;=3.01,"ระดับคุณภาพดี",IF(G6&gt;=2.01,"ระดับคุณภาพปานกลาง",IF(G6&gt;=0.01,"ระดับคุณภาพน้อย"))))</f>
        <v>ระดับคุณภาพดีมาก</v>
      </c>
      <c r="I6" s="26" t="s">
        <v>51</v>
      </c>
      <c r="J6" s="67"/>
      <c r="K6" s="68"/>
      <c r="L6" s="68"/>
      <c r="M6" s="68"/>
      <c r="N6" s="61"/>
      <c r="O6" s="61"/>
      <c r="P6" s="67" t="s">
        <v>29</v>
      </c>
      <c r="Q6" s="69" t="str">
        <f>D8</f>
        <v>Auto-calculate</v>
      </c>
      <c r="R6" s="69" t="str">
        <f>E8</f>
        <v>Auto-calculate</v>
      </c>
      <c r="S6" s="69" t="str">
        <f>F8</f>
        <v>-</v>
      </c>
      <c r="T6" s="87"/>
      <c r="U6" s="87"/>
      <c r="V6" s="87"/>
    </row>
    <row r="7" spans="1:23" ht="24.95" customHeight="1" x14ac:dyDescent="0.55000000000000004">
      <c r="A7" s="58">
        <v>4</v>
      </c>
      <c r="B7" s="160"/>
      <c r="C7" s="65">
        <v>3</v>
      </c>
      <c r="D7" s="70" t="str">
        <f>IFERROR(AVERAGE('ผลคะแนนระดับหลักสูตร(ผูกสูตร)'!I21:I22,'ผลคะแนนระดับหลักสูตร(ผูกสูตร)'!I27),"Auto-calculate")</f>
        <v>Auto-calculate</v>
      </c>
      <c r="E7" s="88" t="s">
        <v>4</v>
      </c>
      <c r="F7" s="88" t="s">
        <v>4</v>
      </c>
      <c r="G7" s="66" t="str">
        <f>'ผลคะแนนระดับหลักสูตร(ผูกสูตร)'!I28</f>
        <v>Auto-calculate</v>
      </c>
      <c r="H7" s="24" t="str">
        <f t="shared" ref="H7:H9" si="0">IF(G7&gt;=4.01,"ระดับคุณภาพดีมาก",IF(G7&gt;=3.01,"ระดับคุณภาพดี",IF(G7&gt;=2.01,"ระดับคุณภาพปานกลาง",IF(G7&gt;=0.01,"ระดับคุณภาพน้อย"))))</f>
        <v>ระดับคุณภาพดีมาก</v>
      </c>
      <c r="I7" s="26">
        <f>LEN(B4)</f>
        <v>0</v>
      </c>
      <c r="J7" s="67" t="s">
        <v>27</v>
      </c>
      <c r="K7" s="67" t="s">
        <v>26</v>
      </c>
      <c r="L7" s="67" t="s">
        <v>28</v>
      </c>
      <c r="M7" s="67" t="s">
        <v>29</v>
      </c>
      <c r="N7" s="67" t="s">
        <v>30</v>
      </c>
      <c r="O7" s="61"/>
      <c r="P7" s="67" t="s">
        <v>28</v>
      </c>
      <c r="Q7" s="69" t="str">
        <f t="shared" ref="Q7" si="1">D7</f>
        <v>Auto-calculate</v>
      </c>
      <c r="R7" s="69" t="str">
        <f>E7</f>
        <v>-</v>
      </c>
      <c r="S7" s="69" t="str">
        <f>F7</f>
        <v>-</v>
      </c>
      <c r="T7" s="87"/>
      <c r="U7" s="87"/>
      <c r="V7" s="87"/>
    </row>
    <row r="8" spans="1:23" ht="24.95" customHeight="1" x14ac:dyDescent="0.55000000000000004">
      <c r="A8" s="58">
        <v>5</v>
      </c>
      <c r="B8" s="160"/>
      <c r="C8" s="65">
        <v>4</v>
      </c>
      <c r="D8" s="66" t="str">
        <f>IF('ผลคะแนนระดับหลักสูตร(ผูกสูตร)'!I30 = "","Auto-calculate",'ผลคะแนนระดับหลักสูตร(ผูกสูตร)'!I30)</f>
        <v>Auto-calculate</v>
      </c>
      <c r="E8" s="70" t="str">
        <f>IFERROR(AVERAGE('ผลคะแนนระดับหลักสูตร(ผูกสูตร)'!I30:I33),"Auto-calculate")</f>
        <v>Auto-calculate</v>
      </c>
      <c r="F8" s="88" t="s">
        <v>4</v>
      </c>
      <c r="G8" s="66" t="str">
        <f>'ผลคะแนนระดับหลักสูตร(ผูกสูตร)'!I34</f>
        <v>Auto-calculate</v>
      </c>
      <c r="H8" s="24" t="str">
        <f t="shared" si="0"/>
        <v>ระดับคุณภาพดีมาก</v>
      </c>
      <c r="I8" s="27" t="str">
        <f>IF(I7=17,I9,IF(I7&lt;&gt;17,'ผลคะแนนระดับหลักสูตร(ผูกสูตร)'!I38))</f>
        <v>Auto-calculate</v>
      </c>
      <c r="J8" s="71" t="str">
        <f>G5</f>
        <v>Auto-calculate</v>
      </c>
      <c r="K8" s="68" t="str">
        <f>G6</f>
        <v>Auto-calculate</v>
      </c>
      <c r="L8" s="68" t="str">
        <f>G7</f>
        <v>Auto-calculate</v>
      </c>
      <c r="M8" s="68" t="str">
        <f>G8</f>
        <v>Auto-calculate</v>
      </c>
      <c r="N8" s="68" t="str">
        <f>G9</f>
        <v>Auto-calculate</v>
      </c>
      <c r="O8" s="61"/>
      <c r="P8" s="67" t="s">
        <v>26</v>
      </c>
      <c r="Q8" s="72" t="str">
        <f>D6</f>
        <v>Auto-calculate</v>
      </c>
      <c r="R8" s="69" t="str">
        <f>E6</f>
        <v>-</v>
      </c>
      <c r="S8" s="69" t="str">
        <f>F6</f>
        <v>-</v>
      </c>
      <c r="T8" s="87"/>
      <c r="U8" s="87"/>
      <c r="V8" s="87"/>
    </row>
    <row r="9" spans="1:23" ht="24.95" customHeight="1" x14ac:dyDescent="0.55000000000000004">
      <c r="A9" s="58">
        <v>6</v>
      </c>
      <c r="B9" s="160"/>
      <c r="C9" s="65">
        <v>1</v>
      </c>
      <c r="D9" s="88" t="s">
        <v>4</v>
      </c>
      <c r="E9" s="66" t="str">
        <f>'ผลคะแนนระดับหลักสูตร(ผูกสูตร)'!I37</f>
        <v>Auto-calculate</v>
      </c>
      <c r="F9" s="88" t="s">
        <v>4</v>
      </c>
      <c r="G9" s="66" t="str">
        <f>'ผลคะแนนระดับหลักสูตร(ผูกสูตร)'!I37</f>
        <v>Auto-calculate</v>
      </c>
      <c r="H9" s="24" t="str">
        <f t="shared" si="0"/>
        <v>ระดับคุณภาพดีมาก</v>
      </c>
      <c r="I9" s="27">
        <v>0</v>
      </c>
      <c r="J9" s="67"/>
      <c r="K9" s="68"/>
      <c r="L9" s="68"/>
      <c r="M9" s="68"/>
      <c r="N9" s="61"/>
      <c r="O9" s="61"/>
      <c r="P9" s="67" t="s">
        <v>27</v>
      </c>
      <c r="Q9" s="69" t="str">
        <f>D5</f>
        <v>-</v>
      </c>
      <c r="R9" s="69" t="str">
        <f>E5</f>
        <v>-</v>
      </c>
      <c r="S9" s="69" t="str">
        <f>F5</f>
        <v>Auto-calculate</v>
      </c>
      <c r="T9" s="87"/>
      <c r="U9" s="87"/>
      <c r="V9" s="87"/>
    </row>
    <row r="10" spans="1:23" ht="24.95" customHeight="1" x14ac:dyDescent="0.55000000000000004">
      <c r="A10" s="58" t="s">
        <v>23</v>
      </c>
      <c r="B10" s="161"/>
      <c r="C10" s="65">
        <v>13</v>
      </c>
      <c r="D10" s="66" t="str">
        <f>IFERROR(AVERAGE('ผลคะแนนระดับหลักสูตร(ผูกสูตร)'!I16,'ผลคะแนนระดับหลักสูตร(ผูกสูตร)'!I17,'ผลคะแนนระดับหลักสูตร(ผูกสูตร)'!I18,'ผลคะแนนระดับหลักสูตร(ผูกสูตร)'!I21,'ผลคะแนนระดับหลักสูตร(ผูกสูตร)'!I22,'ผลคะแนนระดับหลักสูตร(ผูกสูตร)'!I27,'ผลคะแนนระดับหลักสูตร(ผูกสูตร)'!I30),"Auto-calculate")</f>
        <v>Auto-calculate</v>
      </c>
      <c r="E10" s="66" t="str">
        <f>IFERROR(AVERAGE('ผลคะแนนระดับหลักสูตร(ผูกสูตร)'!I31,'ผลคะแนนระดับหลักสูตร(ผูกสูตร)'!I32,'ผลคะแนนระดับหลักสูตร(ผูกสูตร)'!I33,'ผลคะแนนระดับหลักสูตร(ผูกสูตร)'!I36),"Auto-calculate")</f>
        <v>Auto-calculate</v>
      </c>
      <c r="F10" s="66" t="str">
        <f>IF(G5="-",0,IFERROR(AVERAGE('ผลคะแนนระดับหลักสูตร(ผูกสูตร)'!I11:I13),"Auto-calculate"))</f>
        <v>Auto-calculate</v>
      </c>
      <c r="G10" s="73" t="str">
        <f>IF('ผลคะแนนระดับหลักสูตร(ผูกสูตร)'!I38="","Auto-calculate",'ผลคะแนนระดับหลักสูตร(ผูกสูตร)'!I38)</f>
        <v>Auto-calculate</v>
      </c>
      <c r="H10" s="74" t="str">
        <f>IF(B4="ไม่ผ่านการประเมิน","คะแนนประเมินเท่ากับ 0",IF(G10&gt;=4.01,"ระดับคุณภาพดีมาก",IF(G10&gt;=3.01,"ระดับคุณภาพดี",IF(G10&gt;=2.01,"ระดับคุณภาพปานกลาง",IF(G10&gt;=0.01,"ระดับคุณภาพน้อย")))))</f>
        <v>ระดับคุณภาพดีมาก</v>
      </c>
      <c r="I10" s="26"/>
      <c r="J10" s="61"/>
      <c r="K10" s="61"/>
      <c r="L10" s="61"/>
      <c r="M10" s="61"/>
      <c r="N10" s="61"/>
      <c r="O10" s="61"/>
      <c r="P10" s="61"/>
      <c r="Q10" s="63" t="s">
        <v>17</v>
      </c>
      <c r="R10" s="63" t="s">
        <v>18</v>
      </c>
      <c r="S10" s="63" t="s">
        <v>19</v>
      </c>
      <c r="T10" s="87"/>
      <c r="U10" s="87"/>
      <c r="V10" s="87"/>
    </row>
    <row r="11" spans="1:23" ht="42" customHeight="1" x14ac:dyDescent="0.55000000000000004">
      <c r="A11" s="162" t="s">
        <v>21</v>
      </c>
      <c r="B11" s="163"/>
      <c r="C11" s="164"/>
      <c r="D11" s="52" t="str">
        <f>IF(D10&gt;=4.01,"ระดับคุณภาพดีมาก",IF(D10&gt;=3.01,"ระดับคุณภาพดี",IF(D10&gt;=2.01,"ระดับคุณภาพปานกลาง",IF(D10&gt;=0.01,"ระดับคุณภาพน้อย"))))</f>
        <v>ระดับคุณภาพดีมาก</v>
      </c>
      <c r="E11" s="52" t="str">
        <f>IF(E10&gt;=4.01,"ระดับคุณภาพดีมาก",IF(E10&gt;=3.01,"ระดับคุณภาพดี",IF(E10&gt;=2.01,"ระดับคุณภาพปานกลาง",IF(E10&gt;=0.01,"ระดับคุณภาพน้อย"))))</f>
        <v>ระดับคุณภาพดีมาก</v>
      </c>
      <c r="F11" s="52" t="str">
        <f>IF(G5="-","-",IF(F10&gt;=4.01,"ระดับคุณภาพดีมาก",IF(F10&gt;=3.01,"ระดับคุณภาพดี",IF(F10&gt;=2.01,"ระดับคุณภาพปานกลาง",IF(F10&gt;=0.01,"ระดับคุณภาพน้อย")))))</f>
        <v>ระดับคุณภาพดีมาก</v>
      </c>
      <c r="G11" s="75"/>
      <c r="H11" s="76"/>
      <c r="P11" s="25"/>
      <c r="Q11" s="69" t="str">
        <f>D10</f>
        <v>Auto-calculate</v>
      </c>
      <c r="R11" s="69" t="str">
        <f>E10</f>
        <v>Auto-calculate</v>
      </c>
      <c r="S11" s="69" t="str">
        <f>F10</f>
        <v>Auto-calculate</v>
      </c>
      <c r="T11" s="87"/>
      <c r="U11" s="87"/>
      <c r="V11" s="87"/>
    </row>
    <row r="12" spans="1:23" x14ac:dyDescent="0.55000000000000004">
      <c r="A12" s="77" t="s">
        <v>52</v>
      </c>
      <c r="B12" s="78"/>
      <c r="G12" s="23" t="s">
        <v>4</v>
      </c>
      <c r="H12" s="23" t="s">
        <v>4</v>
      </c>
      <c r="P12" s="67"/>
      <c r="Q12" s="67"/>
      <c r="R12" s="67"/>
      <c r="S12" s="67"/>
      <c r="T12" s="67"/>
      <c r="U12" s="87"/>
      <c r="V12" s="87"/>
    </row>
    <row r="13" spans="1:23" x14ac:dyDescent="0.55000000000000004">
      <c r="P13" s="67"/>
      <c r="Q13" s="67"/>
      <c r="R13" s="67"/>
      <c r="S13" s="67"/>
      <c r="T13" s="67"/>
      <c r="U13" s="87"/>
      <c r="V13" s="87"/>
    </row>
    <row r="14" spans="1:23" x14ac:dyDescent="0.55000000000000004">
      <c r="J14" s="55"/>
      <c r="P14" s="67"/>
      <c r="Q14" s="67"/>
      <c r="R14" s="67"/>
      <c r="S14" s="67"/>
      <c r="T14" s="67"/>
      <c r="U14" s="87"/>
      <c r="V14" s="87"/>
    </row>
    <row r="15" spans="1:23" x14ac:dyDescent="0.55000000000000004">
      <c r="P15" s="82"/>
      <c r="Q15" s="82"/>
      <c r="R15" s="82"/>
      <c r="S15" s="82"/>
      <c r="T15" s="82"/>
    </row>
    <row r="16" spans="1:23" x14ac:dyDescent="0.55000000000000004">
      <c r="P16" s="82"/>
      <c r="Q16" s="82"/>
      <c r="R16" s="82"/>
      <c r="S16" s="82"/>
      <c r="T16" s="82"/>
    </row>
    <row r="32" spans="9:9" x14ac:dyDescent="0.55000000000000004">
      <c r="I32" s="23" t="s">
        <v>74</v>
      </c>
    </row>
  </sheetData>
  <sheetProtection algorithmName="SHA-512" hashValue="dZYH3WW0S4McDyFZrq58EIqnCvGzgod9Cs7x3d/Udbs/qgKlguYmH6P9XkxgZ6jJ7lhjg7j20U1CFdrXUSOHDQ==" saltValue="9ydWeoWJmcW7sTorYiJx7g==" spinCount="100000" sheet="1" objects="1" scenarios="1"/>
  <mergeCells count="5">
    <mergeCell ref="B4:G4"/>
    <mergeCell ref="B5:B10"/>
    <mergeCell ref="A11:C11"/>
    <mergeCell ref="A1:H1"/>
    <mergeCell ref="B2:F2"/>
  </mergeCells>
  <conditionalFormatting sqref="H10">
    <cfRule type="cellIs" dxfId="3" priority="6" operator="equal">
      <formula>"คะแนนประเมินเท่ากับ 0"</formula>
    </cfRule>
  </conditionalFormatting>
  <conditionalFormatting sqref="B2">
    <cfRule type="notContainsBlanks" dxfId="2" priority="4">
      <formula>LEN(TRIM(B2))&gt;0</formula>
    </cfRule>
  </conditionalFormatting>
  <conditionalFormatting sqref="H4">
    <cfRule type="cellIs" dxfId="1" priority="2" operator="equal">
      <formula>"หลักสูตรไม่ได้มาตรฐาน"</formula>
    </cfRule>
  </conditionalFormatting>
  <conditionalFormatting sqref="B4:G4">
    <cfRule type="cellIs" dxfId="0" priority="1" operator="equal">
      <formula>"ไม่ผ่านการประเมิน"</formula>
    </cfRule>
  </conditionalFormatting>
  <pageMargins left="0.42" right="0.27" top="0.43" bottom="0.48" header="0.31496062992125984" footer="0.18"/>
  <pageSetup paperSize="9" scale="92" fitToHeight="0" orientation="portrait" r:id="rId1"/>
  <headerFooter>
    <oddFooter>&amp;L &amp;G    มหาวิทยาลัยเทคโนโลยีราชมงคลพระนคร</oddFooter>
  </headerFooter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  <pageSetUpPr fitToPage="1"/>
  </sheetPr>
  <dimension ref="A1:K36"/>
  <sheetViews>
    <sheetView topLeftCell="A22" zoomScale="115" zoomScaleNormal="115" workbookViewId="0">
      <selection activeCell="G9" sqref="G9"/>
    </sheetView>
  </sheetViews>
  <sheetFormatPr defaultColWidth="9" defaultRowHeight="21.75" x14ac:dyDescent="0.5"/>
  <cols>
    <col min="1" max="1" width="46.875" style="2" customWidth="1"/>
    <col min="2" max="2" width="14.625" style="113" customWidth="1"/>
    <col min="3" max="3" width="14.125" style="10" customWidth="1"/>
    <col min="4" max="4" width="15.25" style="1" customWidth="1"/>
    <col min="5" max="9" width="9" style="3"/>
    <col min="10" max="16384" width="9" style="1"/>
  </cols>
  <sheetData>
    <row r="1" spans="1:11" ht="24" x14ac:dyDescent="0.55000000000000004">
      <c r="A1" s="166" t="s">
        <v>56</v>
      </c>
      <c r="B1" s="166"/>
      <c r="C1" s="166"/>
      <c r="D1" s="166"/>
    </row>
    <row r="2" spans="1:11" ht="24" x14ac:dyDescent="0.55000000000000004">
      <c r="A2" s="95" t="s">
        <v>81</v>
      </c>
      <c r="B2" s="95"/>
      <c r="C2" s="30"/>
      <c r="D2" s="30"/>
    </row>
    <row r="3" spans="1:11" ht="23.25" customHeight="1" x14ac:dyDescent="0.55000000000000004">
      <c r="A3" s="94" t="s">
        <v>82</v>
      </c>
      <c r="B3" s="114" t="s">
        <v>83</v>
      </c>
      <c r="C3" s="1"/>
      <c r="D3" s="94"/>
      <c r="E3" s="17"/>
      <c r="F3" s="17"/>
      <c r="G3" s="17"/>
      <c r="H3" s="17"/>
      <c r="I3" s="17"/>
      <c r="J3" s="18"/>
      <c r="K3" s="18"/>
    </row>
    <row r="4" spans="1:11" ht="23.25" customHeight="1" x14ac:dyDescent="0.55000000000000004">
      <c r="A4" s="96" t="s">
        <v>76</v>
      </c>
      <c r="B4" s="105"/>
      <c r="C4" s="90" t="s">
        <v>1</v>
      </c>
      <c r="D4" s="91" t="s">
        <v>2</v>
      </c>
      <c r="E4" s="17"/>
      <c r="F4" s="17"/>
      <c r="G4" s="17"/>
      <c r="H4" s="17"/>
      <c r="I4" s="17"/>
      <c r="J4" s="18"/>
      <c r="K4" s="18"/>
    </row>
    <row r="5" spans="1:11" s="5" customFormat="1" ht="21.95" customHeight="1" x14ac:dyDescent="0.2">
      <c r="A5" s="134" t="s">
        <v>0</v>
      </c>
      <c r="B5" s="135"/>
      <c r="C5" s="136"/>
      <c r="D5" s="137"/>
      <c r="E5" s="14"/>
      <c r="F5" s="14"/>
      <c r="G5" s="13" t="s">
        <v>44</v>
      </c>
      <c r="H5" s="13"/>
      <c r="I5" s="14"/>
      <c r="J5" s="16"/>
      <c r="K5" s="16"/>
    </row>
    <row r="6" spans="1:11" s="5" customFormat="1" ht="24.95" customHeight="1" x14ac:dyDescent="0.2">
      <c r="A6" s="97" t="s">
        <v>42</v>
      </c>
      <c r="B6" s="106"/>
      <c r="C6" s="20"/>
      <c r="D6" s="22" t="s">
        <v>50</v>
      </c>
      <c r="E6" s="14"/>
      <c r="F6" s="14"/>
      <c r="G6" s="13" t="s">
        <v>43</v>
      </c>
      <c r="H6" s="13"/>
      <c r="I6" s="14"/>
      <c r="J6" s="16"/>
      <c r="K6" s="16"/>
    </row>
    <row r="7" spans="1:11" s="5" customFormat="1" ht="21.95" customHeight="1" x14ac:dyDescent="0.2">
      <c r="A7" s="134" t="s">
        <v>3</v>
      </c>
      <c r="B7" s="135"/>
      <c r="C7" s="136"/>
      <c r="D7" s="133"/>
      <c r="E7" s="14"/>
      <c r="F7" s="14"/>
      <c r="G7" s="14"/>
      <c r="H7" s="14"/>
      <c r="I7" s="14"/>
      <c r="J7" s="16"/>
      <c r="K7" s="16"/>
    </row>
    <row r="8" spans="1:11" s="5" customFormat="1" ht="24.95" customHeight="1" x14ac:dyDescent="0.2">
      <c r="A8" s="98" t="s">
        <v>41</v>
      </c>
      <c r="B8" s="107"/>
      <c r="C8" s="15"/>
      <c r="D8" s="8"/>
      <c r="E8" s="14"/>
      <c r="F8" s="14"/>
      <c r="G8" s="14"/>
      <c r="H8" s="14"/>
      <c r="I8" s="14"/>
      <c r="J8" s="16"/>
      <c r="K8" s="16"/>
    </row>
    <row r="9" spans="1:11" s="5" customFormat="1" ht="35.25" customHeight="1" x14ac:dyDescent="0.2">
      <c r="A9" s="98" t="s">
        <v>48</v>
      </c>
      <c r="B9" s="107"/>
      <c r="C9" s="15"/>
      <c r="D9" s="12" t="s">
        <v>79</v>
      </c>
      <c r="E9" s="14"/>
      <c r="F9" s="14"/>
      <c r="G9" s="14"/>
      <c r="H9" s="14"/>
      <c r="I9" s="14"/>
      <c r="J9" s="16"/>
      <c r="K9" s="16"/>
    </row>
    <row r="10" spans="1:11" s="5" customFormat="1" ht="35.1" customHeight="1" x14ac:dyDescent="0.2">
      <c r="A10" s="99" t="s">
        <v>49</v>
      </c>
      <c r="B10" s="108"/>
      <c r="C10" s="15"/>
      <c r="D10" s="12" t="s">
        <v>78</v>
      </c>
      <c r="E10" s="14"/>
      <c r="F10" s="14"/>
      <c r="G10" s="89"/>
      <c r="H10" s="14"/>
      <c r="I10" s="14"/>
      <c r="J10" s="16"/>
      <c r="K10" s="16"/>
    </row>
    <row r="11" spans="1:11" s="5" customFormat="1" ht="21.95" customHeight="1" x14ac:dyDescent="0.2">
      <c r="A11" s="100" t="s">
        <v>5</v>
      </c>
      <c r="B11" s="109"/>
      <c r="C11" s="19"/>
      <c r="D11" s="7"/>
      <c r="E11" s="14"/>
      <c r="F11" s="14"/>
      <c r="G11" s="14"/>
      <c r="H11" s="14"/>
      <c r="I11" s="14"/>
      <c r="J11" s="16"/>
      <c r="K11" s="16"/>
    </row>
    <row r="12" spans="1:11" s="5" customFormat="1" ht="21.95" customHeight="1" x14ac:dyDescent="0.2">
      <c r="A12" s="134" t="s">
        <v>47</v>
      </c>
      <c r="B12" s="135"/>
      <c r="C12" s="136"/>
      <c r="D12" s="133"/>
      <c r="E12" s="14"/>
      <c r="F12" s="14"/>
      <c r="G12" s="14"/>
      <c r="H12" s="14"/>
      <c r="I12" s="14"/>
      <c r="J12" s="16"/>
      <c r="K12" s="16"/>
    </row>
    <row r="13" spans="1:11" s="5" customFormat="1" ht="24.95" customHeight="1" x14ac:dyDescent="0.2">
      <c r="A13" s="97" t="s">
        <v>40</v>
      </c>
      <c r="B13" s="107"/>
      <c r="C13" s="15"/>
      <c r="D13" s="9"/>
      <c r="E13" s="14"/>
      <c r="F13" s="14"/>
      <c r="G13" s="14"/>
      <c r="H13" s="14"/>
      <c r="I13" s="14"/>
      <c r="J13" s="16"/>
      <c r="K13" s="16"/>
    </row>
    <row r="14" spans="1:11" s="5" customFormat="1" ht="24.95" customHeight="1" x14ac:dyDescent="0.2">
      <c r="A14" s="97" t="s">
        <v>39</v>
      </c>
      <c r="B14" s="107"/>
      <c r="C14" s="15"/>
      <c r="D14" s="9"/>
      <c r="E14" s="14"/>
      <c r="F14" s="14"/>
      <c r="G14" s="14"/>
      <c r="H14" s="14"/>
      <c r="I14" s="14"/>
      <c r="J14" s="16"/>
      <c r="K14" s="16"/>
    </row>
    <row r="15" spans="1:11" s="5" customFormat="1" ht="24.95" customHeight="1" x14ac:dyDescent="0.2">
      <c r="A15" s="97" t="s">
        <v>38</v>
      </c>
      <c r="B15" s="107"/>
      <c r="C15" s="15"/>
      <c r="D15" s="9"/>
      <c r="E15" s="14"/>
      <c r="F15" s="14"/>
      <c r="G15" s="14"/>
      <c r="H15" s="14"/>
      <c r="I15" s="14"/>
      <c r="J15" s="16"/>
      <c r="K15" s="16"/>
    </row>
    <row r="16" spans="1:11" s="5" customFormat="1" ht="21.95" customHeight="1" x14ac:dyDescent="0.2">
      <c r="A16" s="100" t="s">
        <v>6</v>
      </c>
      <c r="B16" s="109"/>
      <c r="C16" s="19"/>
      <c r="D16" s="7"/>
      <c r="E16" s="14"/>
      <c r="F16" s="14"/>
      <c r="G16" s="14"/>
      <c r="H16" s="14"/>
      <c r="I16" s="14"/>
      <c r="J16" s="16"/>
      <c r="K16" s="16"/>
    </row>
    <row r="17" spans="1:11" s="5" customFormat="1" ht="21.95" customHeight="1" x14ac:dyDescent="0.2">
      <c r="A17" s="134" t="s">
        <v>25</v>
      </c>
      <c r="B17" s="135"/>
      <c r="C17" s="136"/>
      <c r="D17" s="133"/>
      <c r="E17" s="14"/>
      <c r="F17" s="14"/>
      <c r="G17" s="14"/>
      <c r="H17" s="14"/>
      <c r="I17" s="14"/>
      <c r="J17" s="16"/>
      <c r="K17" s="16"/>
    </row>
    <row r="18" spans="1:11" s="5" customFormat="1" ht="24.95" customHeight="1" x14ac:dyDescent="0.2">
      <c r="A18" s="97" t="s">
        <v>37</v>
      </c>
      <c r="B18" s="107"/>
      <c r="C18" s="15"/>
      <c r="D18" s="6"/>
      <c r="E18" s="14"/>
      <c r="F18" s="14"/>
      <c r="G18" s="14"/>
      <c r="H18" s="14"/>
      <c r="I18" s="14"/>
      <c r="J18" s="16"/>
      <c r="K18" s="16"/>
    </row>
    <row r="19" spans="1:11" s="5" customFormat="1" ht="24.95" customHeight="1" x14ac:dyDescent="0.2">
      <c r="A19" s="97" t="s">
        <v>36</v>
      </c>
      <c r="B19" s="107"/>
      <c r="C19" s="11"/>
      <c r="D19" s="9"/>
      <c r="E19" s="14"/>
      <c r="F19" s="14"/>
      <c r="G19" s="14"/>
      <c r="H19" s="14"/>
      <c r="I19" s="14"/>
      <c r="J19" s="16"/>
      <c r="K19" s="16"/>
    </row>
    <row r="20" spans="1:11" s="5" customFormat="1" ht="24.95" customHeight="1" x14ac:dyDescent="0.2">
      <c r="A20" s="101" t="s">
        <v>46</v>
      </c>
      <c r="B20" s="110"/>
      <c r="C20" s="15"/>
      <c r="D20" s="46"/>
      <c r="E20" s="14"/>
      <c r="F20" s="14"/>
      <c r="G20" s="14"/>
      <c r="H20" s="14"/>
      <c r="I20" s="14"/>
      <c r="J20" s="16"/>
    </row>
    <row r="21" spans="1:11" s="5" customFormat="1" ht="24.95" customHeight="1" x14ac:dyDescent="0.2">
      <c r="A21" s="101" t="s">
        <v>24</v>
      </c>
      <c r="B21" s="110"/>
      <c r="C21" s="15"/>
      <c r="D21" s="46"/>
      <c r="E21" s="14"/>
      <c r="F21" s="14"/>
      <c r="G21" s="14"/>
      <c r="H21" s="14"/>
      <c r="I21" s="14"/>
      <c r="J21" s="16"/>
    </row>
    <row r="22" spans="1:11" s="5" customFormat="1" ht="24.95" customHeight="1" x14ac:dyDescent="0.2">
      <c r="A22" s="101" t="s">
        <v>45</v>
      </c>
      <c r="B22" s="110"/>
      <c r="C22" s="15"/>
      <c r="D22" s="46"/>
      <c r="E22" s="14"/>
      <c r="F22" s="14"/>
      <c r="G22" s="14"/>
      <c r="H22" s="14"/>
      <c r="I22" s="14"/>
      <c r="J22" s="16"/>
    </row>
    <row r="23" spans="1:11" s="5" customFormat="1" ht="40.5" customHeight="1" x14ac:dyDescent="0.2">
      <c r="A23" s="102" t="s">
        <v>80</v>
      </c>
      <c r="B23" s="111"/>
      <c r="C23" s="15"/>
      <c r="D23" s="53" t="s">
        <v>77</v>
      </c>
      <c r="E23" s="4"/>
      <c r="F23" s="4"/>
      <c r="G23" s="4"/>
      <c r="H23" s="4"/>
      <c r="I23" s="4"/>
    </row>
    <row r="24" spans="1:11" s="5" customFormat="1" ht="24.95" customHeight="1" x14ac:dyDescent="0.2">
      <c r="A24" s="97" t="s">
        <v>35</v>
      </c>
      <c r="B24" s="107"/>
      <c r="C24" s="15"/>
      <c r="D24" s="9"/>
      <c r="E24" s="4"/>
      <c r="F24" s="4"/>
      <c r="G24" s="4"/>
      <c r="H24" s="4"/>
      <c r="I24" s="4"/>
    </row>
    <row r="25" spans="1:11" s="5" customFormat="1" ht="21.95" customHeight="1" x14ac:dyDescent="0.2">
      <c r="A25" s="100" t="s">
        <v>7</v>
      </c>
      <c r="B25" s="109"/>
      <c r="C25" s="19"/>
      <c r="D25" s="7"/>
      <c r="E25" s="4"/>
      <c r="F25" s="4"/>
      <c r="G25" s="4"/>
      <c r="H25" s="4"/>
      <c r="I25" s="4"/>
    </row>
    <row r="26" spans="1:11" s="5" customFormat="1" ht="21.95" customHeight="1" x14ac:dyDescent="0.2">
      <c r="A26" s="134" t="s">
        <v>8</v>
      </c>
      <c r="B26" s="135"/>
      <c r="C26" s="136"/>
      <c r="D26" s="133"/>
      <c r="E26" s="4"/>
      <c r="F26" s="4"/>
      <c r="G26" s="4"/>
      <c r="H26" s="4"/>
      <c r="I26" s="4"/>
    </row>
    <row r="27" spans="1:11" s="5" customFormat="1" ht="24.95" customHeight="1" x14ac:dyDescent="0.2">
      <c r="A27" s="97" t="s">
        <v>34</v>
      </c>
      <c r="B27" s="107"/>
      <c r="C27" s="15"/>
      <c r="D27" s="9"/>
      <c r="E27" s="4"/>
      <c r="F27" s="4"/>
      <c r="G27" s="4"/>
      <c r="H27" s="4"/>
      <c r="I27" s="4"/>
    </row>
    <row r="28" spans="1:11" s="5" customFormat="1" ht="24.95" customHeight="1" x14ac:dyDescent="0.2">
      <c r="A28" s="97" t="s">
        <v>33</v>
      </c>
      <c r="B28" s="107"/>
      <c r="C28" s="15"/>
      <c r="D28" s="9"/>
      <c r="E28" s="4"/>
      <c r="F28" s="4"/>
      <c r="G28" s="4"/>
      <c r="H28" s="4"/>
      <c r="I28" s="4"/>
    </row>
    <row r="29" spans="1:11" s="5" customFormat="1" ht="24.95" customHeight="1" x14ac:dyDescent="0.2">
      <c r="A29" s="97" t="s">
        <v>32</v>
      </c>
      <c r="B29" s="107"/>
      <c r="C29" s="15"/>
      <c r="D29" s="9"/>
      <c r="E29" s="4"/>
      <c r="F29" s="4"/>
      <c r="G29" s="4"/>
      <c r="H29" s="4"/>
      <c r="I29" s="4"/>
    </row>
    <row r="30" spans="1:11" s="5" customFormat="1" ht="24.95" customHeight="1" x14ac:dyDescent="0.2">
      <c r="A30" s="103" t="s">
        <v>31</v>
      </c>
      <c r="B30" s="108"/>
      <c r="C30" s="15"/>
      <c r="D30" s="9"/>
      <c r="E30" s="4"/>
      <c r="F30" s="4"/>
      <c r="G30" s="4"/>
      <c r="H30" s="4"/>
      <c r="I30" s="4"/>
    </row>
    <row r="31" spans="1:11" s="5" customFormat="1" ht="21.95" customHeight="1" x14ac:dyDescent="0.2">
      <c r="A31" s="100" t="s">
        <v>9</v>
      </c>
      <c r="B31" s="109"/>
      <c r="C31" s="19"/>
      <c r="D31" s="7"/>
      <c r="E31" s="4"/>
      <c r="F31" s="4"/>
      <c r="G31" s="4"/>
      <c r="H31" s="4"/>
      <c r="I31" s="4"/>
    </row>
    <row r="32" spans="1:11" s="5" customFormat="1" ht="21.95" customHeight="1" x14ac:dyDescent="0.2">
      <c r="A32" s="134" t="s">
        <v>10</v>
      </c>
      <c r="B32" s="135"/>
      <c r="C32" s="136"/>
      <c r="D32" s="133"/>
      <c r="E32" s="4"/>
      <c r="F32" s="4"/>
      <c r="G32" s="4"/>
      <c r="H32" s="4"/>
      <c r="I32" s="4"/>
    </row>
    <row r="33" spans="1:9" s="5" customFormat="1" ht="24.95" customHeight="1" x14ac:dyDescent="0.2">
      <c r="A33" s="97" t="s">
        <v>11</v>
      </c>
      <c r="B33" s="107"/>
      <c r="C33" s="15"/>
      <c r="D33" s="9"/>
      <c r="E33" s="4"/>
      <c r="F33" s="4"/>
      <c r="G33" s="4"/>
      <c r="H33" s="4"/>
      <c r="I33" s="4"/>
    </row>
    <row r="34" spans="1:9" s="5" customFormat="1" ht="21.95" customHeight="1" thickBot="1" x14ac:dyDescent="0.25">
      <c r="A34" s="104" t="s">
        <v>12</v>
      </c>
      <c r="B34" s="112"/>
      <c r="C34" s="92"/>
      <c r="D34" s="93"/>
      <c r="E34" s="4"/>
      <c r="F34" s="4"/>
      <c r="G34" s="4"/>
      <c r="H34" s="4"/>
      <c r="I34" s="4"/>
    </row>
    <row r="35" spans="1:9" s="5" customFormat="1" ht="21.95" customHeight="1" thickBot="1" x14ac:dyDescent="0.25">
      <c r="A35" s="115" t="s">
        <v>13</v>
      </c>
      <c r="B35" s="116"/>
      <c r="C35" s="117"/>
      <c r="D35" s="118"/>
      <c r="E35" s="4"/>
      <c r="F35" s="4"/>
      <c r="G35" s="4"/>
      <c r="H35" s="4"/>
      <c r="I35" s="4"/>
    </row>
    <row r="36" spans="1:9" x14ac:dyDescent="0.5">
      <c r="F36" s="21"/>
      <c r="G36" s="21"/>
    </row>
  </sheetData>
  <mergeCells count="1">
    <mergeCell ref="A1:D1"/>
  </mergeCells>
  <dataValidations disablePrompts="1" count="1">
    <dataValidation type="list" allowBlank="1" showInputMessage="1" showErrorMessage="1" sqref="G7">
      <formula1>$G$5:$G$6</formula1>
    </dataValidation>
  </dataValidations>
  <pageMargins left="0.6" right="0.47" top="0.37" bottom="0.56000000000000005" header="0.21" footer="0.17"/>
  <pageSetup paperSize="9" scale="89" orientation="portrait" r:id="rId1"/>
  <headerFooter>
    <oddFooter>&amp;L&amp;G    มหาวิทยาลัยเทคโนโลยีราชมงคลพระนคร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ผลคะแนนระดับหลักสูตร(ผูกสูตร)</vt:lpstr>
      <vt:lpstr>ตาราง  IPO - หลักสูตร (ผูกสูตร)</vt:lpstr>
      <vt:lpstr>ผลคะแนนระดับหลักสูตร(ไม่ผูกสูตร</vt:lpstr>
      <vt:lpstr>'ตาราง  IPO - หลักสูตร (ผูกสูตร)'!Print_Area</vt:lpstr>
      <vt:lpstr>'ผลคะแนนระดับหลักสูตร(ผูกสูตร)'!Print_Area</vt:lpstr>
      <vt:lpstr>'ผลคะแนนระดับหลักสูตร(ไม่ผูกสูตร'!Print_Area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P-QA</cp:lastModifiedBy>
  <cp:lastPrinted>2017-11-13T07:27:25Z</cp:lastPrinted>
  <dcterms:created xsi:type="dcterms:W3CDTF">2015-09-09T08:34:32Z</dcterms:created>
  <dcterms:modified xsi:type="dcterms:W3CDTF">2017-11-13T08:03:25Z</dcterms:modified>
</cp:coreProperties>
</file>